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Inf. Ejec. Título 2016" sheetId="1" r:id="rId1"/>
    <sheet name="Borrador" sheetId="2" r:id="rId2"/>
  </sheets>
  <definedNames>
    <definedName name="_xlnm.Print_Titles" localSheetId="0">'Inf. Ejec. Título 2016'!$6:$7</definedName>
  </definedNames>
  <calcPr fullCalcOnLoad="1"/>
</workbook>
</file>

<file path=xl/sharedStrings.xml><?xml version="1.0" encoding="utf-8"?>
<sst xmlns="http://schemas.openxmlformats.org/spreadsheetml/2006/main" count="1718" uniqueCount="414">
  <si>
    <t>CONTABILIDAD NACIONAL</t>
  </si>
  <si>
    <t>EJECUCIÓN PRESUPUESTARIA DEL GASTO POR PERÍODO</t>
  </si>
  <si>
    <t>Entidad CP: PEJC</t>
  </si>
  <si>
    <t>Ejercicio: 2016</t>
  </si>
  <si>
    <t>Usuario: 0401440033</t>
  </si>
  <si>
    <t>Fecha: 26.01.2017</t>
  </si>
  <si>
    <t>Hora: 08:42:45</t>
  </si>
  <si>
    <t>PosPre</t>
  </si>
  <si>
    <t>Ce.gestor</t>
  </si>
  <si>
    <t>Desc.Pos.p</t>
  </si>
  <si>
    <t>Fondo</t>
  </si>
  <si>
    <t xml:space="preserve">        Ley de Pre</t>
  </si>
  <si>
    <t xml:space="preserve"> Presupuesto Actual</t>
  </si>
  <si>
    <t xml:space="preserve">   Cuota Liberación</t>
  </si>
  <si>
    <t xml:space="preserve">    Solicitado</t>
  </si>
  <si>
    <t xml:space="preserve">     Comprometido</t>
  </si>
  <si>
    <t xml:space="preserve">   Recep. Mer</t>
  </si>
  <si>
    <t xml:space="preserve">          Devengado</t>
  </si>
  <si>
    <t xml:space="preserve">             Pagado</t>
  </si>
  <si>
    <t xml:space="preserve">       Disponible</t>
  </si>
  <si>
    <t>E-0</t>
  </si>
  <si>
    <t>REMUNERACIONES</t>
  </si>
  <si>
    <t>E-001</t>
  </si>
  <si>
    <t>REMUNERACIONES BASICAS</t>
  </si>
  <si>
    <t>E-00101</t>
  </si>
  <si>
    <t>SUELDOS PARA CARGOS FIJOS</t>
  </si>
  <si>
    <t>E-002</t>
  </si>
  <si>
    <t>REMUNERACIONES EVENTUALES</t>
  </si>
  <si>
    <t>E-00201</t>
  </si>
  <si>
    <t>TIEMPO EXTRAORDINARIO</t>
  </si>
  <si>
    <t>E-00202</t>
  </si>
  <si>
    <t>RECARGO DE FUNCIONES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</si>
  <si>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</si>
  <si>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</si>
  <si>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</si>
  <si>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</si>
  <si>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</si>
  <si>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</si>
  <si>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</si>
  <si>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</si>
  <si>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</si>
  <si>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</si>
  <si>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</si>
  <si>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</si>
  <si>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</si>
  <si>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</si>
  <si>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E0040120016900</t>
  </si>
  <si>
    <t>CCSS CONTRIBUCION PATRONAL SEGURO SALUD (SEGUN LEY CONSTITUTIVA DE LA C.C.S.S. Y REGLAME NTO NO. 7082 DEL 03/12/1996 Y SUS REFORMAS).</t>
  </si>
  <si>
    <t>E0040120017000</t>
  </si>
  <si>
    <t>E0040120017500</t>
  </si>
  <si>
    <t>E0040520016900</t>
  </si>
  <si>
    <t>BANCO POPULAR Y DE DESARROLLO COMUNAL (SEGUN LEY NO. 4351 DEL 11/07/1969, LEY ORGANICA DEL B.P.D.C.).</t>
  </si>
  <si>
    <t>E0040520017000</t>
  </si>
  <si>
    <t>E0040520017500</t>
  </si>
  <si>
    <t>E-005</t>
  </si>
  <si>
    <t>CONTRIB PATRONALES A FOND PENS Y OTROS FOND CAPIT.</t>
  </si>
  <si>
    <t>E0050120016900</t>
  </si>
  <si>
    <t>CCSS CONTRIBUCION PATRONAL SEGURO PENSIONES (SEGUN LEY NO. 17 DEL 22/10/1943, LEY CONSTITUTIVA DE LA C.C.S.S. Y REGLAMENTO NO. 6898</t>
  </si>
  <si>
    <t>E0050120017000</t>
  </si>
  <si>
    <t>E0050120017500</t>
  </si>
  <si>
    <t>E0050220016900</t>
  </si>
  <si>
    <t>CCSS APORTE PATRONAL REGIMEN PENSIONES (SEGUN LEY DE PROTECCION AL TRABAJADOR NO. 7983 DEL 16 DE FEBRERO DEL 2000).</t>
  </si>
  <si>
    <t>E0050220017000</t>
  </si>
  <si>
    <t>E0050220017500</t>
  </si>
  <si>
    <t>E0050320016900</t>
  </si>
  <si>
    <t>CCSS APORTE PATRONAL FONDO CAPITALIZACION LABORAL (SEGUN LEY DE PROTECCION AL TRABAJADOR NO. 7983 DEL 16 DE FEBRERO DEL 2000).</t>
  </si>
  <si>
    <t>E0050320017000</t>
  </si>
  <si>
    <t>E0050320017500</t>
  </si>
  <si>
    <t>E0050520016900</t>
  </si>
  <si>
    <t>ASOCIACION SOLIDARISTA DE EMPLEADOS DEL MINISTERIO DE AGRICULTURA Y GANADERIA. (ASEMAG). (APORTE PATRONAL DEL 5.5% SEGUN LEY ASOCIACIONES</t>
  </si>
  <si>
    <t>E0050520017000</t>
  </si>
  <si>
    <t>ASOCIACION SOLIDARISTA DE EMPLEADOS DEL MINISTERIO DE AGRICULTURA Y GANADERIA. (ASEMAG). (APORTE PATRONAL DEL 5.5% SEGUN LEY DE</t>
  </si>
  <si>
    <t>E0050520017500</t>
  </si>
  <si>
    <t>ASOCIACION SOLIDARISTA DE EMPLEADOS DEL MINISTERIO DE AGRICULTURA Y GANADERIA (ASEMAG). (APORTE PATRONAL DEL 5.5% SEGUN LEY DE</t>
  </si>
  <si>
    <t>E-1</t>
  </si>
  <si>
    <t>SERVICIOS</t>
  </si>
  <si>
    <t>E-101</t>
  </si>
  <si>
    <t>ALQUILERES</t>
  </si>
  <si>
    <t>E-10102</t>
  </si>
  <si>
    <t>ALQUILER DE MAQUINARIA, EQUIPO Y MOBILIARIO</t>
  </si>
  <si>
    <t>E-10103</t>
  </si>
  <si>
    <t>ALQUILER DE EQUIPO DE COMPUTO</t>
  </si>
  <si>
    <t>E-10104</t>
  </si>
  <si>
    <t>ALQUILER Y DERECHOS PARA TELECOMUNICACIONES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</si>
  <si>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</si>
  <si>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</si>
  <si>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</si>
  <si>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</si>
  <si>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</si>
  <si>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</si>
  <si>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</si>
  <si>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</si>
  <si>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</si>
  <si>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</si>
  <si>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</si>
  <si>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</si>
  <si>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</si>
  <si>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</si>
  <si>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</si>
  <si>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</si>
  <si>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</si>
  <si>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</si>
  <si>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</si>
  <si>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</si>
  <si>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E-10304</t>
  </si>
  <si>
    <t>TRANSPORTE DE BIENES</t>
  </si>
  <si>
    <t>E-10305</t>
  </si>
  <si>
    <t>SERVICIOS ADUANEROS</t>
  </si>
  <si>
    <t>E-10306</t>
  </si>
  <si>
    <t>COMIS. Y GASTOS POR SERV. FINANCIEROS Y COMERCIAL.</t>
  </si>
  <si>
    <t>E-10307</t>
  </si>
  <si>
    <t>SERVICIOS DE TRANSFERENCIA ELECTRONICA DE INFORMA</t>
  </si>
  <si>
    <t>E-104</t>
  </si>
  <si>
    <t>SERVICIOS DE GESTION Y APOYO</t>
  </si>
  <si>
    <t>E-10403</t>
  </si>
  <si>
    <t>SERVICIOS DE INGENIERIA</t>
  </si>
  <si>
    <t>E-10405</t>
  </si>
  <si>
    <t>SERVICIO DE DESARROLLO DE SISTEMAS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</si>
  <si>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</si>
  <si>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</si>
  <si>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</si>
  <si>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</si>
  <si>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</si>
  <si>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</si>
  <si>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</si>
  <si>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</si>
  <si>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</si>
  <si>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</si>
  <si>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</si>
  <si>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</si>
  <si>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</si>
  <si>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</si>
  <si>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</si>
  <si>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</si>
  <si>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</si>
  <si>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</si>
  <si>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</si>
  <si>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</si>
  <si>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</si>
  <si>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</si>
  <si>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</si>
  <si>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</si>
  <si>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</si>
  <si>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</si>
  <si>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</si>
  <si>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</si>
  <si>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</si>
  <si>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</si>
  <si>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</si>
  <si>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</si>
  <si>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</si>
  <si>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</si>
  <si>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</si>
  <si>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</si>
  <si>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</si>
  <si>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</si>
  <si>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</si>
  <si>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</si>
  <si>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</si>
  <si>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</si>
  <si>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</si>
  <si>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</si>
  <si>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</si>
  <si>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</si>
  <si>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</si>
  <si>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</si>
  <si>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</si>
  <si>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</si>
  <si>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</si>
  <si>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</si>
  <si>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</si>
  <si>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</si>
  <si>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</si>
  <si>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</si>
  <si>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</si>
  <si>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</si>
  <si>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</si>
  <si>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</si>
  <si>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</si>
  <si>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</si>
  <si>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</si>
  <si>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</si>
  <si>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</si>
  <si>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</si>
  <si>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E-20204</t>
  </si>
  <si>
    <t>ALIMENTOS PARA ANIMALES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</si>
  <si>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</si>
  <si>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</si>
  <si>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</si>
  <si>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</si>
  <si>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</si>
  <si>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</si>
  <si>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</si>
  <si>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</si>
  <si>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</si>
  <si>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</si>
  <si>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E-20305</t>
  </si>
  <si>
    <t>MATERIALES Y PRODUCTOS DE VIDRIO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</si>
  <si>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</si>
  <si>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</si>
  <si>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</si>
  <si>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</si>
  <si>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</si>
  <si>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</si>
  <si>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</si>
  <si>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</si>
  <si>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</si>
  <si>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</si>
  <si>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</si>
  <si>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 MATERIALES Y 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</si>
  <si>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</si>
  <si>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</si>
  <si>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</si>
  <si>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</si>
  <si>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</si>
  <si>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</si>
  <si>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</si>
  <si>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</si>
  <si>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</si>
  <si>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</si>
  <si>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</si>
  <si>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</si>
  <si>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</si>
  <si>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</si>
  <si>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</si>
  <si>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</si>
  <si>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</si>
  <si>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</si>
  <si>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</si>
  <si>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</si>
  <si>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</si>
  <si>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</si>
  <si>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E-50102</t>
  </si>
  <si>
    <t>EQUIPO DE TRANSPORTE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</si>
  <si>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</si>
  <si>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</si>
  <si>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</si>
  <si>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</si>
  <si>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</si>
  <si>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</si>
  <si>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E-50106</t>
  </si>
  <si>
    <t>EQUIPO SANITARIO, DE LABORATORIO E INVESTIGACION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</si>
  <si>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</si>
  <si>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</si>
  <si>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</si>
  <si>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</si>
  <si>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</si>
  <si>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</si>
  <si>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E-6</t>
  </si>
  <si>
    <t>TRANSFERENCIAS CORRIENTES</t>
  </si>
  <si>
    <t>E-601</t>
  </si>
  <si>
    <t>TRANSFERENCIAS CORRIENTES AL SECTOR PUBLICO</t>
  </si>
  <si>
    <t>E6010220316900</t>
  </si>
  <si>
    <t>INSTITUTO NACIONAL DE INNOVACION TECNOLOGICA AGROPECUARIA (INTA). (PARA CUBRIR EL GASTO OPERATIVO Y ATENDER LO DISPUESTO EN LA LEY</t>
  </si>
  <si>
    <t>E6010220416900</t>
  </si>
  <si>
    <t>INSTITUTO NACIONAL DE INNOVACION TECNOLOGICA AGROPECUARIA (INTA). (RECURSOS DONADOS POR LA COOPERACION ENTRE COREA Y AMERICA LATINA PARA LA</t>
  </si>
  <si>
    <t>E6010220516900</t>
  </si>
  <si>
    <t>SERVICIO NACIONAL DE SALUD ANIMAL (SENASA). (PARA CUBRIR GASTOS POR CONCEPTO DE SALARIOS, SEGUN LEY NO.8495 "LEY GENERAL DEL SERVICIO</t>
  </si>
  <si>
    <t>E6010220616900</t>
  </si>
  <si>
    <t>OFICINA NACIONAL DE SEMILLAS (ONS). (RECURSOS INCORPORADOS PARA CUBRIR GASTO OPERATIVO Y BRINDAR APOYO INSTITUCIONAL, EN</t>
  </si>
  <si>
    <t>E6010221016900</t>
  </si>
  <si>
    <t>INSTITUTO NACIONAL DE INNOVACION TECNOLOGICA AGROPECUARIA (INTA). (RECURSOS DESTINADOS PARA CUBRIR EL PROYECTO "CARTOGRAFIA DIGITAL NACIONAL</t>
  </si>
  <si>
    <t>E6010228016900</t>
  </si>
  <si>
    <t>CONSEJO NACIONAL DE CLUBES 4-S. (PARA CUBRIR PROYECTOS PRODUCTIVOS DE JOVENES Y MUJERES RURALES EN COSTA RICA. SEGUN LEY NO.2680,</t>
  </si>
  <si>
    <t>E6010320016900</t>
  </si>
  <si>
    <t>CCSS CONTRIBUCION ESTATAL SEGURO PENSIONES (CONTRIBUCION ESTATAL AL SEGURO DE PENSIONES, SEGUN LEY NO. 17 DEL 22/10/1943, LEY CONSTITUTIVA</t>
  </si>
  <si>
    <t>E6010320017000</t>
  </si>
  <si>
    <t>E6010320017500</t>
  </si>
  <si>
    <t>E6010320216900</t>
  </si>
  <si>
    <t>CCSS CONTRIBUCION ESTATAL SEGURO SALUD (CONTRIBUCION ESTATAL AL SEGURO DE SALUD, SEGUN LEY NO. 17 DEL 22/10/1943, LEY CONSTITUTIVA DE LA</t>
  </si>
  <si>
    <t>E6010320217000</t>
  </si>
  <si>
    <t>E6010320217500</t>
  </si>
  <si>
    <t>E6010320316900</t>
  </si>
  <si>
    <t>PROGRAMA INTEGRAL DE MERCADEO AGROPECUARIO (PIMA). RECURSOS DE CONTRAPARTIDA LOCAL PARA LA CREACIÓN DE LA UNIDAD EJECUTORA QUE SERÁ CONFORMADA POR EL</t>
  </si>
  <si>
    <t>E6010320916900</t>
  </si>
  <si>
    <t>UNIVERSIDAD DE COSTA RICA - SEDE REGIONAL LIMON (UCR). (PARA FOMENTAR LA INVESTIGACION Y EL DESARROLLO AGROINDUSTRIAL DEL EXCEDENTE BANANERO</t>
  </si>
  <si>
    <t>E6010322516900</t>
  </si>
  <si>
    <t>INSTITUTO COSTARRICENSE DE PESCA Y ACUICULTURA (INCOPESCA). (PARA CUBRIR GASTOS DE OPERACION, SEGUN LEY NO.7384 "LEY DE CREACION DEL INSTITUTO</t>
  </si>
  <si>
    <t>E6010322816900</t>
  </si>
  <si>
    <t>SERVICIO NACIONAL DE AGUAS SUBTERRANEAS, RIEGO Y AVENAMIENTO (SENARA). (PARA CUBRIR GASTOS DE OPERACION. INCLUYE CONTRAPARTIDAS PARA EL</t>
  </si>
  <si>
    <t>E6010322916900</t>
  </si>
  <si>
    <t>OFICINA NACIONAL DE SEMILLAS (ONS). (RECURSOS INCORPORADOS PARA CUBRIR GASTO OPERATIVO Y BRINDAR APOYO INSTITUCIONAL, EN ATENCIÓN DE LAS</t>
  </si>
  <si>
    <t>E6010323016900</t>
  </si>
  <si>
    <t>SERVICIO NACIONAL DE AGUAS SUBTERRÁNEAS, RIEGO Y A VENAMIENTO (SENARA). (RECURSOS DESTINADOS PARA CUB RIR EL ESTUDIO DE FACTIBILIDAD DEL PROYECTO DEL</t>
  </si>
  <si>
    <t>E6010527016900</t>
  </si>
  <si>
    <t>CONSEJO NACIONAL DE PRODUCCION (CNP). (PARA PROGRAMA DE ABASTECIMIENTO INSTITUCIONAL (PAI), SEGUN LEY ORGANICA DEL CONSEJO NACIONAL DE</t>
  </si>
  <si>
    <t>E-602</t>
  </si>
  <si>
    <t>TRANSFERENCIAS CORRIENTES A PERSONAS</t>
  </si>
  <si>
    <t>E-60201</t>
  </si>
  <si>
    <t>BECAS A FUNCIONARIOS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</si>
  <si>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</si>
  <si>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</si>
  <si>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</si>
  <si>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</si>
  <si>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</si>
  <si>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</si>
  <si>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</si>
  <si>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</si>
  <si>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E6040120017500</t>
  </si>
  <si>
    <t>ASOCIACION DE PRODUCTORES INDUSTRIA Y COMERCIO DE CHANGUENA DE BUENOS AIRES. (RECURSOS NECESARIOS PARA APOYAR AL PRODUCTOR DE FRIJOL DEL PAIS, COMO</t>
  </si>
  <si>
    <t>E6040120117500</t>
  </si>
  <si>
    <t>ASOCIACION DE PRODUCTORES DEL DISTRITO DE PILAS DE BUENOS AIRES. (RECURSOS NECESARIOS PARA APOYAR AL PRODUCTOR DE FRIJOL DEL PAIS, COMO SISTEMA DE</t>
  </si>
  <si>
    <t>E6040120217500</t>
  </si>
  <si>
    <t>ASOCIACION DE PRODUCTORES DE GUAGARAL. (RECURSOS NECESARIOS PARA APOYAR AL PRODUCTOR DE FRIJOL DEL PAIS, COMO SISTEMA DE APOYO PARA QUE</t>
  </si>
  <si>
    <t>E6040120317500</t>
  </si>
  <si>
    <t>ASOCIACION DE PRODUCTORES DE CONCEPCION. (RECURSOS NECESARIOS PARA APOYAR AL PRODUCTOR DE FRIJOL DEL PAIS, COMO SISTEMA DE APOYO PARA QUE</t>
  </si>
  <si>
    <t>E6040120417500</t>
  </si>
  <si>
    <t>ASOCIACION DE PRODUCTORES COMUNIDADES UNIDAS EN VERACRUZ. (RECURSOS NECESARIOS PARA APOYAR AL PRODUCTOR DE FRIJOL DEL PAIS, COMO SISTEMA DE</t>
  </si>
  <si>
    <t>E6040120517500</t>
  </si>
  <si>
    <t>ASOCIACION DE PRODUCTORES AGROPECUARIOS DEL AGUILA DE PEJIBAYE. (RECURSOS NECESARIOS PARA APOYAR AL PRODUCTOR DE FRIJOL DEL PAIS, COMO</t>
  </si>
  <si>
    <t>E6040220017500</t>
  </si>
  <si>
    <t>FUNDACION PARA EL FOMENTO Y PROMOCION DE LA INVESTIGACION Y TRANSFERENCIA DE TECNOLOGIA AGROPECUARIA (FITTACORI). (RECURSOS DONADOS POR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</si>
  <si>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</si>
  <si>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</si>
  <si>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</si>
  <si>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</si>
  <si>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</si>
  <si>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</si>
  <si>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E6070121016900</t>
  </si>
  <si>
    <t>FONDO REGIONAL DE TECNOLOGIA AGROPECUARIA (FONTAGRO). (RECURSOS PARA CUBRIR LA CONTRIBUCION DE COSTA RICA COMO PAIS MIEMBRO DEL FONDO</t>
  </si>
  <si>
    <t>E6070121116900</t>
  </si>
  <si>
    <t>ORGANIZACION LATINOAMERICANA DE DESARROLLO PESQUERO (OLDEPESCA). (CUOTA ORDINARIA ANUAL, SEGUN LEY NO.7614 "CONVENIO ORGANIZACION</t>
  </si>
  <si>
    <t>E6070121216900</t>
  </si>
  <si>
    <t>SECRETARIA GENERAL IBEROAMERICANA. (PARA PAGO DE CUOTA ORDINARIA, SEGUN LO ESTABLECIDO EN EL REGLAMENTO DEL PROGRAMA</t>
  </si>
  <si>
    <t>E6070133516900</t>
  </si>
  <si>
    <t>ORGANIZACION DE LAS NACIONES UNIDAS PARA LA AGRICULTURA Y LA ALIMENTACION (FAO). (CUOTA ORDINARIA ANUAL, SEGUN LEY NO.6546 "ACUERDO CON</t>
  </si>
  <si>
    <t>E6070140016900</t>
  </si>
  <si>
    <t>CENTRO AGRONOMICO TROPICAL DE INVESTIGACION Y ENSEÑANZA (CATIE). (CUOTA ORDINARIA ANUAL, SEGUN LEY NO.8028 "REFORMA INTEGRAL AL CONVENIO</t>
  </si>
  <si>
    <t>E6070142016900</t>
  </si>
  <si>
    <t>CONSEJO AGROPECUARIO CENTROAMERICANO (CAC). (CUOTA ORDINARIA ANUAL, SEGUN ACUERDO DE COOPERACION TECNICA DEL 13/11/2003, INCLUYE</t>
  </si>
  <si>
    <t>E6070147816900</t>
  </si>
  <si>
    <t>INSTITUTO INTERAMERICANO DE COOPERACION PARA LA AGRICULTURA (IICA). (CUOTA ORDINARIA ANUAL. LEY NO.6459 "CONVENCION SOBRE EL INSTITUTO</t>
  </si>
  <si>
    <t>E6070147916900</t>
  </si>
  <si>
    <t>FEDERACION PANAMERICANA DE LECHERIA (FEPALE). (CUOTA ORDINARIA ANUAL SEGUN DECRETO 005-2013-MAG DEL 12/04/2013).</t>
  </si>
  <si>
    <t>E-7</t>
  </si>
  <si>
    <t>TRANSFERENCIAS DE CAPITAL</t>
  </si>
  <si>
    <t>E-701</t>
  </si>
  <si>
    <t>TRANSFERENCIAS DE CAPITAL AL SECTOR PUBLICO</t>
  </si>
  <si>
    <t>E7010320017500</t>
  </si>
  <si>
    <t>INSTITUTO DEL CAFE DE COSTA RICA (ICAFE). (RECURSOS PARA SER UTILIZADOS COMO SUBSIDIO A LA TASA DE INTERES COBRADOS SOBRE CREDITOS</t>
  </si>
  <si>
    <t>E-702</t>
  </si>
  <si>
    <t>TRANSFERENCIAS DE CAPITAL A PERSONAS</t>
  </si>
  <si>
    <t>E7020120017500</t>
  </si>
  <si>
    <t>TRANSFERENCIAS DE CAPITAL A PERSONAS. (FONDOS PARA EL RECONOCIMIENTO DE BENEFICIOS AMBIENTALES EN EL MARCO DE LAS PRIORIDADES</t>
  </si>
  <si>
    <t>E-703</t>
  </si>
  <si>
    <t>TRANSF. DE C.TAL A ENTID. PRIV. SIN FINES DE LUCRO</t>
  </si>
  <si>
    <t>E7030120517500</t>
  </si>
  <si>
    <t>TRANSFERENCIAS DE CAPITAL A ASOCIACIONES. (PARA LA EJECUCION DE PROYECTOS QUE CALIFIQUEN DENTRO DEL PROGRAMA DE INVERSION Y DESARROLLO</t>
  </si>
  <si>
    <t>E7030120617500</t>
  </si>
  <si>
    <t>TRANSFERENCIAS DE CAPITAL A ASOCIACIONES -RBA- (FONDOS PARA EL RECONOCIMIENTO DE BENEFICIOS AMBIENTALES EN EL MARCO DE LAS PRIORIDADES</t>
  </si>
  <si>
    <t>E7030120717500</t>
  </si>
  <si>
    <t>TRANSFERENCIAS DE CAPITAL A ASOCIACIONES (RBA). (FONDOS PARA EL RECONOCIMIENTO DE BENEFICIOS AMBIENTALES EN EL MARCO DE LAS PRIORIDADES</t>
  </si>
  <si>
    <t>E7030120917500</t>
  </si>
  <si>
    <t>ASOCIACIÓN DE PRODUCTORES ORGÁNICOS DE SAN MARTÍN DE LEÓN CORTES. (PARA CUBRIR EL PROYECTO DE MEJORAMIENTO DE EQUIPOS DE INFRAESTRUCTURA</t>
  </si>
  <si>
    <t>E7030121017500</t>
  </si>
  <si>
    <t>ASOCIACIÓN DE DESARROLLO INTEGRAL DE BOLAS DE BUENOS AIRES DE PUNTARENAS. (PARA CUBRIR EL PROYECTO DE CONSTRUCCIÓN Y EQUIPAMIENTO DE UN</t>
  </si>
  <si>
    <t>E7030121117500</t>
  </si>
  <si>
    <t>UNIÓN DE PRODUCTORES INDEPENDIENTES Y ACTIVIDADES VARIAS (UPIAV). (PARA CUBRIR EL PROYECTO DE IMPLEMENTACIÓN DEL PROCESO DE INOCUIDAD Y BUENAS</t>
  </si>
  <si>
    <t>E7030121217500</t>
  </si>
  <si>
    <t>ASOCIACIÓN DE MUJERES EMPRESARIALES DE JICARAL DE PUNTARENAS.(RECURSOS PARA CUBRIR LA INSTALACIÓN DE UNA PLANTA DE PROCESAMIENTO DE PRODUCTOS DERIVADO</t>
  </si>
  <si>
    <t>E7030130016900</t>
  </si>
  <si>
    <t>FEDERACION REGIONAL DE CENTROS AGRICOLAS CANTONALES DEL PACIFICO SUR. (PARA FOMENTAR LA INVESTIGACION Y EL DESARROLLO AGROINDUSTRIAL DEL</t>
  </si>
  <si>
    <t>E7030131016900</t>
  </si>
  <si>
    <t>FEDERACION REGIONAL DE CENTROS AGRICOLAS CANTONALES HUETAR ATLANTICA. (PARA FOMENTAR LA INVESTIGACION Y EL DESARROLLO AGROINDUSTRIAL DEL</t>
  </si>
  <si>
    <t>E7030224017500</t>
  </si>
  <si>
    <t>E7030224117500</t>
  </si>
  <si>
    <t>FUNDACION PARA EL FOMENTO Y PROMOCION DE LA INVESTIGACION Y TRANSFERENCIA DE TECNOLOGIA AGROPECUARIA (FITTACORI). (PARA LA EJECUCION DE</t>
  </si>
  <si>
    <t>E7030251017500</t>
  </si>
  <si>
    <t>FUNDACIÓN PARA EL DESARROLLO ACADÉMICO UNIVERSIDAD NACIONAL (FUNDAUNA). (PARA CUBRIR EL DESARROLLO DEL PROYECTO "EQUIPAMIENTO DEL LABORATORIO DE</t>
  </si>
  <si>
    <t>E7030320017500</t>
  </si>
  <si>
    <t>COOPERATIVA AVÍCOLA AGROINDUSTRIAL DE TURRÚCARES R.L. (AVICOOP R.L.). (PARA CUBRIR LA INSTALACIÓN DE UNA FÁBRICA DE CONCETRADOS PARA LA ALIMENTACIÓN</t>
  </si>
  <si>
    <t>E7030320117500</t>
  </si>
  <si>
    <t>TRANSFERENCIAS DE CAPITAL A COOPERATIVAS (RBA). (FONDOS PARA EL RECONOCIMIENTO DE BENEFICIOS AMBIENTALES EN EL MARCO DE LAS PRIORIDADES</t>
  </si>
  <si>
    <t>E7030320217500</t>
  </si>
  <si>
    <t>CONSORCIO DE COOPERATIVAS DE CAFICULTORES DE GUANA CASTE Y MONTES DE ORO R.L. (COOCAFE). (PARA CUBRIR EL PROYECTO DE GENERACIÓN DE VALOR AGREGADO E I</t>
  </si>
  <si>
    <t>E7030320317500</t>
  </si>
  <si>
    <t>COOPERATIVA AGRÍCOLA INDUSTRIAL Y SERVICIOS MÚLTIP LES DE SARAPIQUÍ R.L. (COOPESARAPIQUÍ). (PARA CUBR IR EL PROYECTO DE REACTIVACIÓN DE LA CAFICULTURA</t>
  </si>
  <si>
    <t>E7030320417500</t>
  </si>
  <si>
    <t>COOPERATIVA DE PRODUCTORES DE FRUTAS TROPICALES Y SERVICIOS MÚLTIPLES DE PARRITA R.L. (COOPEPARRITA R.L.). (PARA CUBRIR EL PROYECTO DE MEJORAMIENTO DE</t>
  </si>
  <si>
    <t>E7030320517500</t>
  </si>
  <si>
    <t>COOPERATIVA DE CAFICULTORES DE PILA ANGOSTA R.L. ( COOPEPILANGOSTA R.L.). (PARA CUBRIR EL PROYECTO DE MEJORAMIENTO DE LA ACTIVIDAD CAFETALERA DE COOP</t>
  </si>
  <si>
    <t>E7030320617500</t>
  </si>
  <si>
    <t>COOPERATIVA DE SERVICIOS MÚLTIPLES DE SANTA ROSA D E ZARCERO R.L. (COOPEBRISAS). (PARA CUBRIR EL PROY ECTO DE INCREMENTO DE LA EFICIENCIA DE LOS PROCE</t>
  </si>
  <si>
    <t>E7030320717500</t>
  </si>
  <si>
    <t>COOPERATIVA DE PRODUCTORES AGRÍCOLAS Y SERVICIOS M ÚLTIPLES DE LA ZONA DE LOS SANTOS R.L. (APACOOP R. L.). (RECURSOS PARA CUBRIR MEJORAS EN EL CENTRO</t>
  </si>
  <si>
    <t>E7039920017500</t>
  </si>
  <si>
    <t>TRANSFERENCIAS DE CAPITAL A OTRAS ENTIDADES PRIVAD AS SIN FINES DE LUCRO (RBA). (FONDOS PARA EL RECON OCIMIENTO DE BENEFICIOS AMBIENTALES EN EL MARCO</t>
  </si>
  <si>
    <t>E7039920117500</t>
  </si>
  <si>
    <t>CENTRO AGRÍCOLA CANTONAL DE ALFARO RUÍZ. (PARA CUB RIR EL PROYECTO DEL CENTRO MULTIUSO PARA EL FORTAL ECIMIENTO DE LA PRODUCCIÓN Y COMERCIALIZACIÓN AG</t>
  </si>
  <si>
    <t>E7039920217500</t>
  </si>
  <si>
    <t>CENTRO AGRÍCOLA CANTONAL DE TURRUBARES. (PARA CUBR IR EL PROYECTO DE IMPLEMENTACIÓN Y EQUIPAMIENTO DE UNA AGROINDUSTRIA PARA LA TRANSFORMACIÓN DE MAN</t>
  </si>
  <si>
    <t>E7039920317500</t>
  </si>
  <si>
    <t>CENTRO AGRÍCOLA CANTONAL DE OREAMUNO. (PARA CUBRIR EL PROYECTO DE MEJORAMIENTO DE LOS SERVICIOS DE P REPARACIÓN DE SUELO CON MAQUINARIA E IMPLEMENTOS</t>
  </si>
  <si>
    <t>*</t>
  </si>
  <si>
    <t>INFORME POR TÍTULO EJECUCIÓN PRESUPUESTARIA AL 31/12/2016</t>
  </si>
  <si>
    <t xml:space="preserve">CLASIFICADO POR SUBPARTIDA </t>
  </si>
  <si>
    <t>PROGRAMAS 169-170-175-185</t>
  </si>
  <si>
    <t>FUENTES DE FINANCIAMIENTO 001-280</t>
  </si>
  <si>
    <t>POSICIÓN PRESUPUESTARIA</t>
  </si>
  <si>
    <t>DESCRIPCIÓN</t>
  </si>
  <si>
    <t>FONDO</t>
  </si>
  <si>
    <t>EJECUTADO</t>
  </si>
  <si>
    <t>DISPONIBLE PRESUPUESTO</t>
  </si>
  <si>
    <t>% EJECUCIÓN</t>
  </si>
  <si>
    <t>E00401200</t>
  </si>
  <si>
    <t>E00405200</t>
  </si>
  <si>
    <t>E00501200</t>
  </si>
  <si>
    <t>E00502200</t>
  </si>
  <si>
    <t>E00503200</t>
  </si>
  <si>
    <t>E00505200</t>
  </si>
  <si>
    <t>E60103200</t>
  </si>
  <si>
    <t>E60103202</t>
  </si>
  <si>
    <t>PRESUPUESTO ACTUAL</t>
  </si>
  <si>
    <t>TOTAL M.A.G.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</si>
</sst>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500A]dddd\,\ dd&quot; de &quot;mmmm&quot; de &quot;yyyy"/>
    <numFmt numFmtId="165" formatCode="[$-500A]h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6" fillId="0" borderId="0" xfId="0" applyFont="1" applyFill="1" applyAlignment="1">
      <alignment vertical="center"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10" fontId="0" fillId="0" borderId="0" xfId="0" applyNumberFormat="1" applyAlignment="1">
      <alignment horizontal="center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/>
    </xf>
    <xf numFmtId="49" fontId="19" fillId="8" borderId="10" xfId="0" applyNumberFormat="1" applyFont="1" applyFill="1" applyBorder="1" applyAlignment="1">
      <alignment horizontal="center" vertical="center"/>
    </xf>
    <xf numFmtId="4" fontId="19" fillId="8" borderId="10" xfId="0" applyNumberFormat="1" applyFont="1" applyFill="1" applyBorder="1" applyAlignment="1">
      <alignment horizontal="center" vertical="center"/>
    </xf>
    <xf numFmtId="10" fontId="19" fillId="8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vertical="center" wrapText="1"/>
    </xf>
    <xf numFmtId="10" fontId="3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10" fontId="0" fillId="0" borderId="10" xfId="0" applyNumberForma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 wrapText="1"/>
    </xf>
    <xf numFmtId="10" fontId="3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36" fillId="0" borderId="0" xfId="0" applyFont="1" applyFill="1" applyAlignment="1">
      <alignment vertical="justify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5"/>
  <sheetViews>
    <sheetView tabSelected="1" zoomScalePageLayoutView="0" workbookViewId="0" topLeftCell="A1">
      <selection activeCell="B39" sqref="B39"/>
    </sheetView>
  </sheetViews>
  <sheetFormatPr defaultColWidth="11.421875" defaultRowHeight="15"/>
  <cols>
    <col min="1" max="1" width="16.421875" style="0" customWidth="1"/>
    <col min="2" max="2" width="59.421875" style="0" customWidth="1"/>
    <col min="3" max="3" width="0" style="2" hidden="1" customWidth="1"/>
    <col min="4" max="4" width="23.7109375" style="0" customWidth="1"/>
    <col min="5" max="5" width="15.00390625" style="0" customWidth="1"/>
    <col min="6" max="6" width="21.140625" style="0" customWidth="1"/>
    <col min="7" max="7" width="12.140625" style="0" bestFit="1" customWidth="1"/>
    <col min="8" max="8" width="16.28125" style="0" hidden="1" customWidth="1"/>
    <col min="9" max="9" width="16.140625" style="0" hidden="1" customWidth="1"/>
    <col min="10" max="10" width="16.00390625" style="0" hidden="1" customWidth="1"/>
  </cols>
  <sheetData>
    <row r="1" spans="1:7" ht="15">
      <c r="A1" s="3" t="s">
        <v>394</v>
      </c>
      <c r="B1" s="4"/>
      <c r="C1"/>
      <c r="G1" s="5"/>
    </row>
    <row r="2" spans="2:7" ht="14.25">
      <c r="B2" s="4"/>
      <c r="C2"/>
      <c r="G2" s="5"/>
    </row>
    <row r="3" spans="1:7" ht="15">
      <c r="A3" s="3" t="s">
        <v>395</v>
      </c>
      <c r="B3" s="4"/>
      <c r="C3" s="6"/>
      <c r="G3" s="5"/>
    </row>
    <row r="4" spans="1:7" ht="15.75" customHeight="1">
      <c r="A4" s="3" t="s">
        <v>396</v>
      </c>
      <c r="B4" s="32"/>
      <c r="C4" s="7"/>
      <c r="D4" s="32"/>
      <c r="E4" s="32"/>
      <c r="F4" s="32"/>
      <c r="G4" s="5"/>
    </row>
    <row r="5" spans="1:7" ht="15">
      <c r="A5" s="3" t="s">
        <v>397</v>
      </c>
      <c r="B5" s="4"/>
      <c r="C5" s="6"/>
      <c r="G5" s="5"/>
    </row>
    <row r="6" spans="1:7" ht="15">
      <c r="A6" s="3"/>
      <c r="C6" s="4"/>
      <c r="D6" s="6"/>
      <c r="G6" s="5"/>
    </row>
    <row r="7" spans="1:7" ht="28.5">
      <c r="A7" s="13" t="s">
        <v>398</v>
      </c>
      <c r="B7" s="14" t="s">
        <v>399</v>
      </c>
      <c r="C7" s="15" t="s">
        <v>400</v>
      </c>
      <c r="D7" s="13" t="s">
        <v>412</v>
      </c>
      <c r="E7" s="16" t="s">
        <v>401</v>
      </c>
      <c r="F7" s="13" t="s">
        <v>402</v>
      </c>
      <c r="G7" s="17" t="s">
        <v>403</v>
      </c>
    </row>
    <row r="8" spans="1:10" s="12" customFormat="1" ht="14.25">
      <c r="A8" s="37" t="s">
        <v>413</v>
      </c>
      <c r="B8" s="38"/>
      <c r="C8" s="18"/>
      <c r="D8" s="19">
        <f>SUM(D13,D92,D234,D344,D392,D458)</f>
        <v>47083888139</v>
      </c>
      <c r="E8" s="19">
        <f>SUM(E13,E92,E234,E344,E392,E458)</f>
        <v>45303957744.18</v>
      </c>
      <c r="F8" s="19">
        <f>SUM(F13,F92,F234,F344,F392,F458)</f>
        <v>1779930394.8199985</v>
      </c>
      <c r="G8" s="20">
        <f>E8/D8</f>
        <v>0.9621966140611555</v>
      </c>
      <c r="H8" s="11"/>
      <c r="I8" s="11"/>
      <c r="J8" s="11"/>
    </row>
    <row r="9" spans="1:7" s="12" customFormat="1" ht="14.25">
      <c r="A9" s="22"/>
      <c r="B9" s="22"/>
      <c r="C9" s="21"/>
      <c r="D9" s="23"/>
      <c r="E9" s="23"/>
      <c r="F9" s="23"/>
      <c r="G9" s="24"/>
    </row>
    <row r="10" spans="1:7" s="12" customFormat="1" ht="14.25" hidden="1">
      <c r="A10" s="22" t="s">
        <v>20</v>
      </c>
      <c r="B10" s="22" t="s">
        <v>21</v>
      </c>
      <c r="C10" s="21">
        <v>1</v>
      </c>
      <c r="D10" s="23">
        <v>6869949560</v>
      </c>
      <c r="E10" s="23">
        <v>6606101402.75</v>
      </c>
      <c r="F10" s="23">
        <f aca="true" t="shared" si="0" ref="F10:F89">+D10-E10</f>
        <v>263848157.25</v>
      </c>
      <c r="G10" s="20">
        <f aca="true" t="shared" si="1" ref="G10:G72">E10/D10</f>
        <v>0.961593872713965</v>
      </c>
    </row>
    <row r="11" spans="1:7" s="12" customFormat="1" ht="14.25" hidden="1">
      <c r="A11" s="22" t="s">
        <v>20</v>
      </c>
      <c r="B11" s="22" t="s">
        <v>21</v>
      </c>
      <c r="C11" s="21">
        <v>1</v>
      </c>
      <c r="D11" s="23">
        <v>979677921</v>
      </c>
      <c r="E11" s="23">
        <v>892926656.63</v>
      </c>
      <c r="F11" s="23">
        <f t="shared" si="0"/>
        <v>86751264.37</v>
      </c>
      <c r="G11" s="20">
        <f t="shared" si="1"/>
        <v>0.9114491992618868</v>
      </c>
    </row>
    <row r="12" spans="1:7" s="12" customFormat="1" ht="14.25" hidden="1">
      <c r="A12" s="22" t="s">
        <v>20</v>
      </c>
      <c r="B12" s="22" t="s">
        <v>21</v>
      </c>
      <c r="C12" s="21">
        <v>1</v>
      </c>
      <c r="D12" s="23">
        <v>10501921815</v>
      </c>
      <c r="E12" s="23">
        <v>10152426772.45</v>
      </c>
      <c r="F12" s="23">
        <f t="shared" si="0"/>
        <v>349495042.54999924</v>
      </c>
      <c r="G12" s="20">
        <f t="shared" si="1"/>
        <v>0.9667208489354003</v>
      </c>
    </row>
    <row r="13" spans="1:10" s="9" customFormat="1" ht="14.25">
      <c r="A13" s="26" t="s">
        <v>20</v>
      </c>
      <c r="B13" s="26" t="s">
        <v>21</v>
      </c>
      <c r="C13" s="25"/>
      <c r="D13" s="27">
        <f>SUM(D10:D12)</f>
        <v>18351549296</v>
      </c>
      <c r="E13" s="27">
        <f>SUM(E10:E12)</f>
        <v>17651454831.83</v>
      </c>
      <c r="F13" s="27">
        <f>SUM(F10:F12)</f>
        <v>700094464.1699992</v>
      </c>
      <c r="G13" s="28">
        <f t="shared" si="1"/>
        <v>0.9618509340613223</v>
      </c>
      <c r="H13" s="10">
        <f>SUM(D17,D25,D35,D59,D71)</f>
        <v>18351549296</v>
      </c>
      <c r="I13" s="10">
        <f>SUM(E17,E25,E35,E59,E71)</f>
        <v>17651454831.83</v>
      </c>
      <c r="J13" s="10">
        <f>SUM(F17,F25,F35,F59,F71)</f>
        <v>700094464.1700004</v>
      </c>
    </row>
    <row r="14" spans="1:7" s="12" customFormat="1" ht="14.25" hidden="1">
      <c r="A14" s="30" t="s">
        <v>22</v>
      </c>
      <c r="B14" s="30" t="s">
        <v>23</v>
      </c>
      <c r="C14" s="29">
        <v>1</v>
      </c>
      <c r="D14" s="31">
        <v>2338121810</v>
      </c>
      <c r="E14" s="31">
        <v>2231338550.02</v>
      </c>
      <c r="F14" s="31">
        <f t="shared" si="0"/>
        <v>106783259.98000002</v>
      </c>
      <c r="G14" s="28">
        <f t="shared" si="1"/>
        <v>0.9543294709782464</v>
      </c>
    </row>
    <row r="15" spans="1:7" s="12" customFormat="1" ht="14.25" hidden="1">
      <c r="A15" s="30" t="s">
        <v>22</v>
      </c>
      <c r="B15" s="30" t="s">
        <v>23</v>
      </c>
      <c r="C15" s="29">
        <v>1</v>
      </c>
      <c r="D15" s="31">
        <v>316451040</v>
      </c>
      <c r="E15" s="31">
        <v>282867933.34</v>
      </c>
      <c r="F15" s="31">
        <f t="shared" si="0"/>
        <v>33583106.660000026</v>
      </c>
      <c r="G15" s="28">
        <f t="shared" si="1"/>
        <v>0.8938758214856869</v>
      </c>
    </row>
    <row r="16" spans="1:7" s="12" customFormat="1" ht="14.25" hidden="1">
      <c r="A16" s="30" t="s">
        <v>22</v>
      </c>
      <c r="B16" s="30" t="s">
        <v>23</v>
      </c>
      <c r="C16" s="29">
        <v>1</v>
      </c>
      <c r="D16" s="31">
        <v>3530591268</v>
      </c>
      <c r="E16" s="31">
        <v>3369453993.33</v>
      </c>
      <c r="F16" s="31">
        <f t="shared" si="0"/>
        <v>161137274.67000008</v>
      </c>
      <c r="G16" s="28">
        <f t="shared" si="1"/>
        <v>0.9543596914968634</v>
      </c>
    </row>
    <row r="17" spans="1:7" s="9" customFormat="1" ht="14.25">
      <c r="A17" s="26" t="s">
        <v>22</v>
      </c>
      <c r="B17" s="26" t="s">
        <v>23</v>
      </c>
      <c r="C17" s="25"/>
      <c r="D17" s="27">
        <f>SUM(D14:D16)</f>
        <v>6185164118</v>
      </c>
      <c r="E17" s="27">
        <f>SUM(E14:E16)</f>
        <v>5883660476.690001</v>
      </c>
      <c r="F17" s="27">
        <f>SUM(F14:F16)</f>
        <v>301503641.3100001</v>
      </c>
      <c r="G17" s="28">
        <f t="shared" si="1"/>
        <v>0.9512537362698967</v>
      </c>
    </row>
    <row r="18" spans="1:7" s="12" customFormat="1" ht="14.25" hidden="1">
      <c r="A18" s="30" t="s">
        <v>24</v>
      </c>
      <c r="B18" s="30" t="s">
        <v>25</v>
      </c>
      <c r="C18" s="29">
        <v>1</v>
      </c>
      <c r="D18" s="31">
        <v>2338121810</v>
      </c>
      <c r="E18" s="31">
        <v>2231338550.02</v>
      </c>
      <c r="F18" s="31">
        <f t="shared" si="0"/>
        <v>106783259.98000002</v>
      </c>
      <c r="G18" s="28">
        <f t="shared" si="1"/>
        <v>0.9543294709782464</v>
      </c>
    </row>
    <row r="19" spans="1:7" s="12" customFormat="1" ht="14.25" hidden="1">
      <c r="A19" s="30" t="s">
        <v>24</v>
      </c>
      <c r="B19" s="30" t="s">
        <v>25</v>
      </c>
      <c r="C19" s="29">
        <v>1</v>
      </c>
      <c r="D19" s="31">
        <v>316451040</v>
      </c>
      <c r="E19" s="31">
        <v>282867933.34</v>
      </c>
      <c r="F19" s="31">
        <f t="shared" si="0"/>
        <v>33583106.660000026</v>
      </c>
      <c r="G19" s="28">
        <f t="shared" si="1"/>
        <v>0.8938758214856869</v>
      </c>
    </row>
    <row r="20" spans="1:7" s="12" customFormat="1" ht="14.25" hidden="1">
      <c r="A20" s="30" t="s">
        <v>24</v>
      </c>
      <c r="B20" s="30" t="s">
        <v>25</v>
      </c>
      <c r="C20" s="29">
        <v>1</v>
      </c>
      <c r="D20" s="31">
        <v>3530591268</v>
      </c>
      <c r="E20" s="31">
        <v>3369453993.33</v>
      </c>
      <c r="F20" s="31">
        <f t="shared" si="0"/>
        <v>161137274.67000008</v>
      </c>
      <c r="G20" s="28">
        <f t="shared" si="1"/>
        <v>0.9543596914968634</v>
      </c>
    </row>
    <row r="21" spans="1:7" s="9" customFormat="1" ht="14.25">
      <c r="A21" s="33" t="s">
        <v>24</v>
      </c>
      <c r="B21" s="33" t="s">
        <v>25</v>
      </c>
      <c r="C21" s="34"/>
      <c r="D21" s="35">
        <f>SUM(D18:D20)</f>
        <v>6185164118</v>
      </c>
      <c r="E21" s="35">
        <f>SUM(E18:E20)</f>
        <v>5883660476.690001</v>
      </c>
      <c r="F21" s="35">
        <f>SUM(F18:F20)</f>
        <v>301503641.3100001</v>
      </c>
      <c r="G21" s="36">
        <f t="shared" si="1"/>
        <v>0.9512537362698967</v>
      </c>
    </row>
    <row r="22" spans="1:7" s="12" customFormat="1" ht="14.25" hidden="1">
      <c r="A22" s="30" t="s">
        <v>26</v>
      </c>
      <c r="B22" s="30" t="s">
        <v>27</v>
      </c>
      <c r="C22" s="29">
        <v>1</v>
      </c>
      <c r="D22" s="31">
        <v>24499999</v>
      </c>
      <c r="E22" s="31">
        <v>20807416.42</v>
      </c>
      <c r="F22" s="31">
        <f t="shared" si="0"/>
        <v>3692582.579999998</v>
      </c>
      <c r="G22" s="28">
        <f t="shared" si="1"/>
        <v>0.8492823375217281</v>
      </c>
    </row>
    <row r="23" spans="1:7" s="12" customFormat="1" ht="14.25" hidden="1">
      <c r="A23" s="30" t="s">
        <v>26</v>
      </c>
      <c r="B23" s="30" t="s">
        <v>27</v>
      </c>
      <c r="C23" s="29">
        <v>1</v>
      </c>
      <c r="D23" s="31">
        <v>500000</v>
      </c>
      <c r="E23" s="31">
        <v>0</v>
      </c>
      <c r="F23" s="31">
        <f t="shared" si="0"/>
        <v>500000</v>
      </c>
      <c r="G23" s="28">
        <f t="shared" si="1"/>
        <v>0</v>
      </c>
    </row>
    <row r="24" spans="1:7" s="12" customFormat="1" ht="14.25" hidden="1">
      <c r="A24" s="30" t="s">
        <v>26</v>
      </c>
      <c r="B24" s="30" t="s">
        <v>27</v>
      </c>
      <c r="C24" s="29">
        <v>1</v>
      </c>
      <c r="D24" s="31">
        <v>1000000</v>
      </c>
      <c r="E24" s="31">
        <v>970208.05</v>
      </c>
      <c r="F24" s="31">
        <f t="shared" si="0"/>
        <v>29791.949999999953</v>
      </c>
      <c r="G24" s="28">
        <f t="shared" si="1"/>
        <v>0.9702080500000001</v>
      </c>
    </row>
    <row r="25" spans="1:10" s="9" customFormat="1" ht="14.25">
      <c r="A25" s="26" t="s">
        <v>26</v>
      </c>
      <c r="B25" s="26" t="s">
        <v>27</v>
      </c>
      <c r="C25" s="25"/>
      <c r="D25" s="27">
        <f>SUM(D22:D24)</f>
        <v>25999999</v>
      </c>
      <c r="E25" s="27">
        <f>SUM(E22:E24)</f>
        <v>21777624.470000003</v>
      </c>
      <c r="F25" s="27">
        <f>SUM(F22:F24)</f>
        <v>4222374.529999998</v>
      </c>
      <c r="G25" s="28">
        <f t="shared" si="1"/>
        <v>0.8376009733692683</v>
      </c>
      <c r="H25" s="10">
        <f>SUM(D29,D31)</f>
        <v>25999999</v>
      </c>
      <c r="I25" s="10">
        <f>SUM(E29,E31)</f>
        <v>21777624.470000003</v>
      </c>
      <c r="J25" s="10">
        <f>SUM(F29,F31)</f>
        <v>4222374.529999998</v>
      </c>
    </row>
    <row r="26" spans="1:7" s="12" customFormat="1" ht="14.25" hidden="1">
      <c r="A26" s="30" t="s">
        <v>28</v>
      </c>
      <c r="B26" s="30" t="s">
        <v>29</v>
      </c>
      <c r="C26" s="29">
        <v>1</v>
      </c>
      <c r="D26" s="31">
        <v>22999999</v>
      </c>
      <c r="E26" s="31">
        <v>20807416.42</v>
      </c>
      <c r="F26" s="31">
        <f t="shared" si="0"/>
        <v>2192582.579999998</v>
      </c>
      <c r="G26" s="28">
        <f t="shared" si="1"/>
        <v>0.904670318463927</v>
      </c>
    </row>
    <row r="27" spans="1:7" s="12" customFormat="1" ht="14.25" hidden="1">
      <c r="A27" s="30" t="s">
        <v>28</v>
      </c>
      <c r="B27" s="30" t="s">
        <v>29</v>
      </c>
      <c r="C27" s="29">
        <v>1</v>
      </c>
      <c r="D27" s="31">
        <v>500000</v>
      </c>
      <c r="E27" s="31">
        <v>0</v>
      </c>
      <c r="F27" s="31">
        <f t="shared" si="0"/>
        <v>500000</v>
      </c>
      <c r="G27" s="28">
        <f t="shared" si="1"/>
        <v>0</v>
      </c>
    </row>
    <row r="28" spans="1:7" s="12" customFormat="1" ht="14.25" hidden="1">
      <c r="A28" s="30" t="s">
        <v>28</v>
      </c>
      <c r="B28" s="30" t="s">
        <v>29</v>
      </c>
      <c r="C28" s="29">
        <v>1</v>
      </c>
      <c r="D28" s="31">
        <v>1000000</v>
      </c>
      <c r="E28" s="31">
        <v>970208.05</v>
      </c>
      <c r="F28" s="31">
        <f t="shared" si="0"/>
        <v>29791.949999999953</v>
      </c>
      <c r="G28" s="28">
        <f t="shared" si="1"/>
        <v>0.9702080500000001</v>
      </c>
    </row>
    <row r="29" spans="1:7" s="9" customFormat="1" ht="14.25">
      <c r="A29" s="33" t="s">
        <v>28</v>
      </c>
      <c r="B29" s="33" t="s">
        <v>29</v>
      </c>
      <c r="C29" s="34"/>
      <c r="D29" s="35">
        <f>SUM(D26:D28)</f>
        <v>24499999</v>
      </c>
      <c r="E29" s="35">
        <f>SUM(E26:E28)</f>
        <v>21777624.470000003</v>
      </c>
      <c r="F29" s="35">
        <f>SUM(F26:F28)</f>
        <v>2722374.5299999984</v>
      </c>
      <c r="G29" s="36">
        <f t="shared" si="1"/>
        <v>0.8888826677094968</v>
      </c>
    </row>
    <row r="30" spans="1:7" s="12" customFormat="1" ht="14.25" hidden="1">
      <c r="A30" s="33" t="s">
        <v>30</v>
      </c>
      <c r="B30" s="33" t="s">
        <v>31</v>
      </c>
      <c r="C30" s="34">
        <v>1</v>
      </c>
      <c r="D30" s="35">
        <v>1500000</v>
      </c>
      <c r="E30" s="35">
        <v>0</v>
      </c>
      <c r="F30" s="35">
        <f t="shared" si="0"/>
        <v>1500000</v>
      </c>
      <c r="G30" s="36">
        <f t="shared" si="1"/>
        <v>0</v>
      </c>
    </row>
    <row r="31" spans="1:7" s="9" customFormat="1" ht="14.25">
      <c r="A31" s="33" t="s">
        <v>30</v>
      </c>
      <c r="B31" s="33" t="s">
        <v>31</v>
      </c>
      <c r="C31" s="34"/>
      <c r="D31" s="35">
        <f>SUM(D30)</f>
        <v>1500000</v>
      </c>
      <c r="E31" s="35">
        <f>SUM(E30)</f>
        <v>0</v>
      </c>
      <c r="F31" s="35">
        <f>SUM(F30)</f>
        <v>1500000</v>
      </c>
      <c r="G31" s="36">
        <f t="shared" si="1"/>
        <v>0</v>
      </c>
    </row>
    <row r="32" spans="1:7" s="12" customFormat="1" ht="14.25" hidden="1">
      <c r="A32" s="30" t="s">
        <v>32</v>
      </c>
      <c r="B32" s="30" t="s">
        <v>33</v>
      </c>
      <c r="C32" s="29">
        <v>1</v>
      </c>
      <c r="D32" s="31">
        <v>3268966254</v>
      </c>
      <c r="E32" s="31">
        <v>3156417634.31</v>
      </c>
      <c r="F32" s="31">
        <f t="shared" si="0"/>
        <v>112548619.69000006</v>
      </c>
      <c r="G32" s="28">
        <f t="shared" si="1"/>
        <v>0.9655705776857493</v>
      </c>
    </row>
    <row r="33" spans="1:7" s="12" customFormat="1" ht="14.25" hidden="1">
      <c r="A33" s="30" t="s">
        <v>32</v>
      </c>
      <c r="B33" s="30" t="s">
        <v>33</v>
      </c>
      <c r="C33" s="29">
        <v>1</v>
      </c>
      <c r="D33" s="31">
        <v>483983147</v>
      </c>
      <c r="E33" s="31">
        <v>446415699.29</v>
      </c>
      <c r="F33" s="31">
        <f t="shared" si="0"/>
        <v>37567447.70999998</v>
      </c>
      <c r="G33" s="28">
        <f t="shared" si="1"/>
        <v>0.9223786035880295</v>
      </c>
    </row>
    <row r="34" spans="1:7" s="12" customFormat="1" ht="14.25" hidden="1">
      <c r="A34" s="30" t="s">
        <v>32</v>
      </c>
      <c r="B34" s="30" t="s">
        <v>33</v>
      </c>
      <c r="C34" s="29">
        <v>1</v>
      </c>
      <c r="D34" s="31">
        <v>5176683786</v>
      </c>
      <c r="E34" s="31">
        <v>5053390137.07</v>
      </c>
      <c r="F34" s="31">
        <f t="shared" si="0"/>
        <v>123293648.9300003</v>
      </c>
      <c r="G34" s="28">
        <f t="shared" si="1"/>
        <v>0.9761828896593143</v>
      </c>
    </row>
    <row r="35" spans="1:10" s="9" customFormat="1" ht="14.25">
      <c r="A35" s="26" t="s">
        <v>32</v>
      </c>
      <c r="B35" s="26" t="s">
        <v>33</v>
      </c>
      <c r="C35" s="25"/>
      <c r="D35" s="27">
        <f>SUM(D32:D34)</f>
        <v>8929633187</v>
      </c>
      <c r="E35" s="27">
        <f>SUM(E32:E34)</f>
        <v>8656223470.67</v>
      </c>
      <c r="F35" s="27">
        <f>SUM(F32:F34)</f>
        <v>273409716.33000034</v>
      </c>
      <c r="G35" s="28">
        <f t="shared" si="1"/>
        <v>0.9693817527994277</v>
      </c>
      <c r="H35" s="10">
        <f>SUM(D39,D43,D47,D51,D55)</f>
        <v>8929633187</v>
      </c>
      <c r="I35" s="10">
        <f>SUM(E39,E43,E47,E51,E55)</f>
        <v>8656223470.67</v>
      </c>
      <c r="J35" s="10">
        <f>SUM(F39,F43,F47,F51,F55)</f>
        <v>273409716.33</v>
      </c>
    </row>
    <row r="36" spans="1:7" s="12" customFormat="1" ht="14.25" hidden="1">
      <c r="A36" s="30" t="s">
        <v>34</v>
      </c>
      <c r="B36" s="30" t="s">
        <v>35</v>
      </c>
      <c r="C36" s="29">
        <v>1</v>
      </c>
      <c r="D36" s="31">
        <v>1077900535</v>
      </c>
      <c r="E36" s="31">
        <v>1037994595.77</v>
      </c>
      <c r="F36" s="31">
        <f t="shared" si="0"/>
        <v>39905939.23000002</v>
      </c>
      <c r="G36" s="28">
        <f t="shared" si="1"/>
        <v>0.9629780875561027</v>
      </c>
    </row>
    <row r="37" spans="1:7" s="12" customFormat="1" ht="14.25" hidden="1">
      <c r="A37" s="30" t="s">
        <v>34</v>
      </c>
      <c r="B37" s="30" t="s">
        <v>35</v>
      </c>
      <c r="C37" s="29">
        <v>1</v>
      </c>
      <c r="D37" s="31">
        <v>141233546</v>
      </c>
      <c r="E37" s="31">
        <v>131819175.58</v>
      </c>
      <c r="F37" s="31">
        <f t="shared" si="0"/>
        <v>9414370.420000002</v>
      </c>
      <c r="G37" s="28">
        <f t="shared" si="1"/>
        <v>0.9333418250363833</v>
      </c>
    </row>
    <row r="38" spans="1:7" s="12" customFormat="1" ht="14.25" hidden="1">
      <c r="A38" s="30" t="s">
        <v>34</v>
      </c>
      <c r="B38" s="30" t="s">
        <v>35</v>
      </c>
      <c r="C38" s="29">
        <v>1</v>
      </c>
      <c r="D38" s="31">
        <v>1764290857</v>
      </c>
      <c r="E38" s="31">
        <v>1733888366.99</v>
      </c>
      <c r="F38" s="31">
        <f t="shared" si="0"/>
        <v>30402490.00999999</v>
      </c>
      <c r="G38" s="28">
        <f t="shared" si="1"/>
        <v>0.9827678696574462</v>
      </c>
    </row>
    <row r="39" spans="1:7" s="9" customFormat="1" ht="14.25">
      <c r="A39" s="33" t="s">
        <v>34</v>
      </c>
      <c r="B39" s="33" t="s">
        <v>35</v>
      </c>
      <c r="C39" s="34"/>
      <c r="D39" s="35">
        <f>SUM(D36:D38)</f>
        <v>2983424938</v>
      </c>
      <c r="E39" s="35">
        <f>SUM(E36:E38)</f>
        <v>2903702138.34</v>
      </c>
      <c r="F39" s="35">
        <f>SUM(F36:F38)</f>
        <v>79722799.66000001</v>
      </c>
      <c r="G39" s="36">
        <f t="shared" si="1"/>
        <v>0.9732780943657849</v>
      </c>
    </row>
    <row r="40" spans="1:7" s="12" customFormat="1" ht="14.25" hidden="1">
      <c r="A40" s="33" t="s">
        <v>36</v>
      </c>
      <c r="B40" s="33" t="s">
        <v>37</v>
      </c>
      <c r="C40" s="34">
        <v>1</v>
      </c>
      <c r="D40" s="35">
        <v>969328035</v>
      </c>
      <c r="E40" s="35">
        <v>942713443.99</v>
      </c>
      <c r="F40" s="35">
        <f t="shared" si="0"/>
        <v>26614591.00999999</v>
      </c>
      <c r="G40" s="36">
        <f t="shared" si="1"/>
        <v>0.9725432567211367</v>
      </c>
    </row>
    <row r="41" spans="1:7" s="12" customFormat="1" ht="14.25" hidden="1">
      <c r="A41" s="33" t="s">
        <v>36</v>
      </c>
      <c r="B41" s="33" t="s">
        <v>37</v>
      </c>
      <c r="C41" s="34">
        <v>1</v>
      </c>
      <c r="D41" s="35">
        <v>159060074</v>
      </c>
      <c r="E41" s="35">
        <v>147830957.84</v>
      </c>
      <c r="F41" s="35">
        <f t="shared" si="0"/>
        <v>11229116.159999996</v>
      </c>
      <c r="G41" s="36">
        <f t="shared" si="1"/>
        <v>0.9294033010446103</v>
      </c>
    </row>
    <row r="42" spans="1:7" s="12" customFormat="1" ht="14.25" hidden="1">
      <c r="A42" s="33" t="s">
        <v>36</v>
      </c>
      <c r="B42" s="33" t="s">
        <v>37</v>
      </c>
      <c r="C42" s="34">
        <v>1</v>
      </c>
      <c r="D42" s="35">
        <v>1444770255</v>
      </c>
      <c r="E42" s="35">
        <v>1415044104.71</v>
      </c>
      <c r="F42" s="35">
        <f t="shared" si="0"/>
        <v>29726150.28999996</v>
      </c>
      <c r="G42" s="36">
        <f t="shared" si="1"/>
        <v>0.979424998412637</v>
      </c>
    </row>
    <row r="43" spans="1:7" s="9" customFormat="1" ht="14.25">
      <c r="A43" s="33" t="s">
        <v>36</v>
      </c>
      <c r="B43" s="33" t="s">
        <v>37</v>
      </c>
      <c r="C43" s="34"/>
      <c r="D43" s="35">
        <f>SUM(D40:D42)</f>
        <v>2573158364</v>
      </c>
      <c r="E43" s="35">
        <f>SUM(E40:E42)</f>
        <v>2505588506.54</v>
      </c>
      <c r="F43" s="35">
        <f>SUM(F40:F42)</f>
        <v>67569857.45999995</v>
      </c>
      <c r="G43" s="36">
        <f t="shared" si="1"/>
        <v>0.9737404979012011</v>
      </c>
    </row>
    <row r="44" spans="1:7" s="12" customFormat="1" ht="14.25" hidden="1">
      <c r="A44" s="33" t="s">
        <v>38</v>
      </c>
      <c r="B44" s="33" t="s">
        <v>39</v>
      </c>
      <c r="C44" s="34">
        <v>280</v>
      </c>
      <c r="D44" s="35">
        <v>448874884</v>
      </c>
      <c r="E44" s="35">
        <v>422708499.18</v>
      </c>
      <c r="F44" s="35">
        <f t="shared" si="0"/>
        <v>26166384.819999993</v>
      </c>
      <c r="G44" s="36">
        <f t="shared" si="1"/>
        <v>0.9417067299760082</v>
      </c>
    </row>
    <row r="45" spans="1:7" s="12" customFormat="1" ht="14.25" hidden="1">
      <c r="A45" s="33" t="s">
        <v>38</v>
      </c>
      <c r="B45" s="33" t="s">
        <v>39</v>
      </c>
      <c r="C45" s="34">
        <v>280</v>
      </c>
      <c r="D45" s="35">
        <v>66100855</v>
      </c>
      <c r="E45" s="35">
        <v>56897951.58</v>
      </c>
      <c r="F45" s="35">
        <f t="shared" si="0"/>
        <v>9202903.420000002</v>
      </c>
      <c r="G45" s="36">
        <f t="shared" si="1"/>
        <v>0.8607748202349274</v>
      </c>
    </row>
    <row r="46" spans="1:7" s="12" customFormat="1" ht="14.25" hidden="1">
      <c r="A46" s="33" t="s">
        <v>38</v>
      </c>
      <c r="B46" s="33" t="s">
        <v>39</v>
      </c>
      <c r="C46" s="34">
        <v>280</v>
      </c>
      <c r="D46" s="35">
        <v>695182045</v>
      </c>
      <c r="E46" s="35">
        <v>654783681.04</v>
      </c>
      <c r="F46" s="35">
        <f t="shared" si="0"/>
        <v>40398363.96000004</v>
      </c>
      <c r="G46" s="36">
        <f t="shared" si="1"/>
        <v>0.9418880791721252</v>
      </c>
    </row>
    <row r="47" spans="1:7" s="9" customFormat="1" ht="14.25">
      <c r="A47" s="33" t="s">
        <v>38</v>
      </c>
      <c r="B47" s="33" t="s">
        <v>39</v>
      </c>
      <c r="C47" s="34"/>
      <c r="D47" s="35">
        <f>SUM(D44:D46)</f>
        <v>1210157784</v>
      </c>
      <c r="E47" s="35">
        <f>SUM(E44:E46)</f>
        <v>1134390131.8</v>
      </c>
      <c r="F47" s="35">
        <f>SUM(F44:F46)</f>
        <v>75767652.20000003</v>
      </c>
      <c r="G47" s="36">
        <f t="shared" si="1"/>
        <v>0.9373902699286359</v>
      </c>
    </row>
    <row r="48" spans="1:7" s="12" customFormat="1" ht="14.25" hidden="1">
      <c r="A48" s="33" t="s">
        <v>40</v>
      </c>
      <c r="B48" s="33" t="s">
        <v>41</v>
      </c>
      <c r="C48" s="34">
        <v>1</v>
      </c>
      <c r="D48" s="35">
        <v>390275280</v>
      </c>
      <c r="E48" s="35">
        <v>390215940.81</v>
      </c>
      <c r="F48" s="35">
        <f t="shared" si="0"/>
        <v>59339.189999997616</v>
      </c>
      <c r="G48" s="36">
        <f t="shared" si="1"/>
        <v>0.9998479555507589</v>
      </c>
    </row>
    <row r="49" spans="1:7" s="12" customFormat="1" ht="14.25" hidden="1">
      <c r="A49" s="33" t="s">
        <v>40</v>
      </c>
      <c r="B49" s="33" t="s">
        <v>41</v>
      </c>
      <c r="C49" s="34">
        <v>1</v>
      </c>
      <c r="D49" s="35">
        <v>57932472</v>
      </c>
      <c r="E49" s="35">
        <v>56574588.89</v>
      </c>
      <c r="F49" s="35">
        <f t="shared" si="0"/>
        <v>1357883.1099999994</v>
      </c>
      <c r="G49" s="36">
        <f t="shared" si="1"/>
        <v>0.9765609327010938</v>
      </c>
    </row>
    <row r="50" spans="1:7" s="12" customFormat="1" ht="14.25" hidden="1">
      <c r="A50" s="33" t="s">
        <v>40</v>
      </c>
      <c r="B50" s="33" t="s">
        <v>41</v>
      </c>
      <c r="C50" s="34">
        <v>1</v>
      </c>
      <c r="D50" s="35">
        <v>582143070</v>
      </c>
      <c r="E50" s="35">
        <v>580225686.74</v>
      </c>
      <c r="F50" s="35">
        <f t="shared" si="0"/>
        <v>1917383.2599999905</v>
      </c>
      <c r="G50" s="36">
        <f t="shared" si="1"/>
        <v>0.9967063367086033</v>
      </c>
    </row>
    <row r="51" spans="1:7" s="9" customFormat="1" ht="14.25">
      <c r="A51" s="33" t="s">
        <v>40</v>
      </c>
      <c r="B51" s="33" t="s">
        <v>41</v>
      </c>
      <c r="C51" s="34"/>
      <c r="D51" s="35">
        <f>SUM(D48:D50)</f>
        <v>1030350822</v>
      </c>
      <c r="E51" s="35">
        <f>SUM(E48:E50)</f>
        <v>1027016216.44</v>
      </c>
      <c r="F51" s="35">
        <f>SUM(F48:F50)</f>
        <v>3334605.5599999875</v>
      </c>
      <c r="G51" s="36">
        <f t="shared" si="1"/>
        <v>0.9967636211969753</v>
      </c>
    </row>
    <row r="52" spans="1:7" s="12" customFormat="1" ht="14.25" hidden="1">
      <c r="A52" s="33" t="s">
        <v>42</v>
      </c>
      <c r="B52" s="33" t="s">
        <v>43</v>
      </c>
      <c r="C52" s="34">
        <v>1</v>
      </c>
      <c r="D52" s="35">
        <v>382587520</v>
      </c>
      <c r="E52" s="35">
        <v>362785154.56</v>
      </c>
      <c r="F52" s="35">
        <f t="shared" si="0"/>
        <v>19802365.439999998</v>
      </c>
      <c r="G52" s="36">
        <f t="shared" si="1"/>
        <v>0.9482409529720154</v>
      </c>
    </row>
    <row r="53" spans="1:7" s="12" customFormat="1" ht="14.25" hidden="1">
      <c r="A53" s="33" t="s">
        <v>42</v>
      </c>
      <c r="B53" s="33" t="s">
        <v>43</v>
      </c>
      <c r="C53" s="34">
        <v>1</v>
      </c>
      <c r="D53" s="35">
        <v>59656200</v>
      </c>
      <c r="E53" s="35">
        <v>53293025.4</v>
      </c>
      <c r="F53" s="35">
        <f t="shared" si="0"/>
        <v>6363174.6000000015</v>
      </c>
      <c r="G53" s="36">
        <f t="shared" si="1"/>
        <v>0.8933359047341265</v>
      </c>
    </row>
    <row r="54" spans="1:7" s="12" customFormat="1" ht="14.25" hidden="1">
      <c r="A54" s="33" t="s">
        <v>42</v>
      </c>
      <c r="B54" s="33" t="s">
        <v>43</v>
      </c>
      <c r="C54" s="34">
        <v>1</v>
      </c>
      <c r="D54" s="35">
        <v>690297559</v>
      </c>
      <c r="E54" s="35">
        <v>669448297.59</v>
      </c>
      <c r="F54" s="35">
        <f t="shared" si="0"/>
        <v>20849261.409999967</v>
      </c>
      <c r="G54" s="36">
        <f t="shared" si="1"/>
        <v>0.9697967041340791</v>
      </c>
    </row>
    <row r="55" spans="1:7" s="9" customFormat="1" ht="14.25">
      <c r="A55" s="33" t="s">
        <v>42</v>
      </c>
      <c r="B55" s="33" t="s">
        <v>43</v>
      </c>
      <c r="C55" s="34"/>
      <c r="D55" s="35">
        <f>SUM(D52:D54)</f>
        <v>1132541279</v>
      </c>
      <c r="E55" s="35">
        <f>SUM(E52:E54)</f>
        <v>1085526477.55</v>
      </c>
      <c r="F55" s="35">
        <f>SUM(F52:F54)</f>
        <v>47014801.449999966</v>
      </c>
      <c r="G55" s="36">
        <f t="shared" si="1"/>
        <v>0.9584873396477763</v>
      </c>
    </row>
    <row r="56" spans="1:7" s="12" customFormat="1" ht="14.25" hidden="1">
      <c r="A56" s="30" t="s">
        <v>44</v>
      </c>
      <c r="B56" s="30" t="s">
        <v>45</v>
      </c>
      <c r="C56" s="29">
        <v>1</v>
      </c>
      <c r="D56" s="31">
        <v>503945310</v>
      </c>
      <c r="E56" s="31">
        <v>487910537</v>
      </c>
      <c r="F56" s="31">
        <f t="shared" si="0"/>
        <v>16034773</v>
      </c>
      <c r="G56" s="28">
        <f t="shared" si="1"/>
        <v>0.968181521522643</v>
      </c>
    </row>
    <row r="57" spans="1:7" s="12" customFormat="1" ht="14.25" hidden="1">
      <c r="A57" s="30" t="s">
        <v>44</v>
      </c>
      <c r="B57" s="30" t="s">
        <v>45</v>
      </c>
      <c r="C57" s="29">
        <v>1</v>
      </c>
      <c r="D57" s="31">
        <v>71883112</v>
      </c>
      <c r="E57" s="31">
        <v>65799128</v>
      </c>
      <c r="F57" s="31">
        <f t="shared" si="0"/>
        <v>6083984</v>
      </c>
      <c r="G57" s="28">
        <f t="shared" si="1"/>
        <v>0.9153628184600577</v>
      </c>
    </row>
    <row r="58" spans="1:7" s="12" customFormat="1" ht="14.25" hidden="1">
      <c r="A58" s="30" t="s">
        <v>44</v>
      </c>
      <c r="B58" s="30" t="s">
        <v>45</v>
      </c>
      <c r="C58" s="29">
        <v>1</v>
      </c>
      <c r="D58" s="31">
        <v>784066056</v>
      </c>
      <c r="E58" s="31">
        <v>757505531</v>
      </c>
      <c r="F58" s="31">
        <f t="shared" si="0"/>
        <v>26560525</v>
      </c>
      <c r="G58" s="28">
        <f t="shared" si="1"/>
        <v>0.9661246335091951</v>
      </c>
    </row>
    <row r="59" spans="1:10" s="9" customFormat="1" ht="14.25">
      <c r="A59" s="26" t="s">
        <v>44</v>
      </c>
      <c r="B59" s="26" t="s">
        <v>45</v>
      </c>
      <c r="C59" s="25"/>
      <c r="D59" s="27">
        <f>SUM(D56:D58)</f>
        <v>1359894478</v>
      </c>
      <c r="E59" s="27">
        <f>SUM(E56:E58)</f>
        <v>1311215196</v>
      </c>
      <c r="F59" s="27">
        <f>SUM(F56:F58)</f>
        <v>48679282</v>
      </c>
      <c r="G59" s="28">
        <f t="shared" si="1"/>
        <v>0.9642036328645199</v>
      </c>
      <c r="H59" s="10">
        <f>SUM(D63,D67)</f>
        <v>1359894478</v>
      </c>
      <c r="I59" s="10">
        <f>SUM(E63,E67)</f>
        <v>1311215196</v>
      </c>
      <c r="J59" s="10">
        <f>SUM(F63,F67)</f>
        <v>48679282</v>
      </c>
    </row>
    <row r="60" spans="1:7" s="12" customFormat="1" ht="42.75" hidden="1">
      <c r="A60" s="30" t="s">
        <v>46</v>
      </c>
      <c r="B60" s="30" t="s">
        <v>47</v>
      </c>
      <c r="C60" s="29">
        <v>1</v>
      </c>
      <c r="D60" s="31">
        <v>478106744</v>
      </c>
      <c r="E60" s="31">
        <v>462889552</v>
      </c>
      <c r="F60" s="31">
        <f t="shared" si="0"/>
        <v>15217192</v>
      </c>
      <c r="G60" s="28">
        <f t="shared" si="1"/>
        <v>0.9681719779296818</v>
      </c>
    </row>
    <row r="61" spans="1:7" s="12" customFormat="1" ht="42.75" hidden="1">
      <c r="A61" s="30" t="s">
        <v>48</v>
      </c>
      <c r="B61" s="30" t="s">
        <v>47</v>
      </c>
      <c r="C61" s="29">
        <v>1</v>
      </c>
      <c r="D61" s="31">
        <v>68197844</v>
      </c>
      <c r="E61" s="31">
        <v>62424784</v>
      </c>
      <c r="F61" s="31">
        <f t="shared" si="0"/>
        <v>5773060</v>
      </c>
      <c r="G61" s="28">
        <f t="shared" si="1"/>
        <v>0.9153483503085523</v>
      </c>
    </row>
    <row r="62" spans="1:7" s="12" customFormat="1" ht="42.75" hidden="1">
      <c r="A62" s="30" t="s">
        <v>49</v>
      </c>
      <c r="B62" s="30" t="s">
        <v>47</v>
      </c>
      <c r="C62" s="29">
        <v>1</v>
      </c>
      <c r="D62" s="31">
        <v>743857542</v>
      </c>
      <c r="E62" s="31">
        <v>718659522</v>
      </c>
      <c r="F62" s="31">
        <f t="shared" si="0"/>
        <v>25198020</v>
      </c>
      <c r="G62" s="28">
        <f t="shared" si="1"/>
        <v>0.9661252073451452</v>
      </c>
    </row>
    <row r="63" spans="1:7" s="9" customFormat="1" ht="42.75">
      <c r="A63" s="33" t="s">
        <v>404</v>
      </c>
      <c r="B63" s="33" t="s">
        <v>47</v>
      </c>
      <c r="C63" s="34"/>
      <c r="D63" s="35">
        <f>SUM(D60:D62)</f>
        <v>1290162130</v>
      </c>
      <c r="E63" s="35">
        <f>SUM(E60:E62)</f>
        <v>1243973858</v>
      </c>
      <c r="F63" s="35">
        <f>SUM(F60:F62)</f>
        <v>46188272</v>
      </c>
      <c r="G63" s="36">
        <f t="shared" si="1"/>
        <v>0.9641996374517674</v>
      </c>
    </row>
    <row r="64" spans="1:7" s="12" customFormat="1" ht="28.5" hidden="1">
      <c r="A64" s="33" t="s">
        <v>50</v>
      </c>
      <c r="B64" s="33" t="s">
        <v>51</v>
      </c>
      <c r="C64" s="34">
        <v>1</v>
      </c>
      <c r="D64" s="35">
        <v>25838566</v>
      </c>
      <c r="E64" s="35">
        <v>25020985</v>
      </c>
      <c r="F64" s="35">
        <f t="shared" si="0"/>
        <v>817581</v>
      </c>
      <c r="G64" s="36">
        <f t="shared" si="1"/>
        <v>0.968358112443237</v>
      </c>
    </row>
    <row r="65" spans="1:7" s="12" customFormat="1" ht="28.5" hidden="1">
      <c r="A65" s="33" t="s">
        <v>52</v>
      </c>
      <c r="B65" s="33" t="s">
        <v>51</v>
      </c>
      <c r="C65" s="34">
        <v>1</v>
      </c>
      <c r="D65" s="35">
        <v>3685268</v>
      </c>
      <c r="E65" s="35">
        <v>3374344</v>
      </c>
      <c r="F65" s="35">
        <f t="shared" si="0"/>
        <v>310924</v>
      </c>
      <c r="G65" s="36">
        <f t="shared" si="1"/>
        <v>0.9156305592971801</v>
      </c>
    </row>
    <row r="66" spans="1:7" s="12" customFormat="1" ht="28.5" hidden="1">
      <c r="A66" s="33" t="s">
        <v>53</v>
      </c>
      <c r="B66" s="33" t="s">
        <v>51</v>
      </c>
      <c r="C66" s="34">
        <v>1</v>
      </c>
      <c r="D66" s="35">
        <v>40208514</v>
      </c>
      <c r="E66" s="35">
        <v>38846009</v>
      </c>
      <c r="F66" s="35">
        <f t="shared" si="0"/>
        <v>1362505</v>
      </c>
      <c r="G66" s="36">
        <f t="shared" si="1"/>
        <v>0.9661140175436476</v>
      </c>
    </row>
    <row r="67" spans="1:7" s="9" customFormat="1" ht="28.5">
      <c r="A67" s="33" t="s">
        <v>405</v>
      </c>
      <c r="B67" s="33" t="s">
        <v>51</v>
      </c>
      <c r="C67" s="34"/>
      <c r="D67" s="35">
        <f>SUM(D64:D66)</f>
        <v>69732348</v>
      </c>
      <c r="E67" s="35">
        <f>SUM(E64:E66)</f>
        <v>67241338</v>
      </c>
      <c r="F67" s="35">
        <f>SUM(F64:F66)</f>
        <v>2491010</v>
      </c>
      <c r="G67" s="36">
        <f t="shared" si="1"/>
        <v>0.9642775545145849</v>
      </c>
    </row>
    <row r="68" spans="1:7" s="12" customFormat="1" ht="14.25" hidden="1">
      <c r="A68" s="30" t="s">
        <v>54</v>
      </c>
      <c r="B68" s="30" t="s">
        <v>55</v>
      </c>
      <c r="C68" s="29">
        <v>1</v>
      </c>
      <c r="D68" s="31">
        <v>734416187</v>
      </c>
      <c r="E68" s="31">
        <v>709627265</v>
      </c>
      <c r="F68" s="31">
        <f t="shared" si="0"/>
        <v>24788922</v>
      </c>
      <c r="G68" s="28">
        <f t="shared" si="1"/>
        <v>0.9662467652009963</v>
      </c>
    </row>
    <row r="69" spans="1:7" s="12" customFormat="1" ht="14.25" hidden="1">
      <c r="A69" s="30" t="s">
        <v>54</v>
      </c>
      <c r="B69" s="30" t="s">
        <v>55</v>
      </c>
      <c r="C69" s="29">
        <v>1</v>
      </c>
      <c r="D69" s="31">
        <v>106860622</v>
      </c>
      <c r="E69" s="31">
        <v>97843896</v>
      </c>
      <c r="F69" s="31">
        <f t="shared" si="0"/>
        <v>9016726</v>
      </c>
      <c r="G69" s="28">
        <f t="shared" si="1"/>
        <v>0.9156216215922831</v>
      </c>
    </row>
    <row r="70" spans="1:7" s="12" customFormat="1" ht="14.25" hidden="1">
      <c r="A70" s="30" t="s">
        <v>54</v>
      </c>
      <c r="B70" s="30" t="s">
        <v>55</v>
      </c>
      <c r="C70" s="29">
        <v>1</v>
      </c>
      <c r="D70" s="31">
        <v>1009580705</v>
      </c>
      <c r="E70" s="31">
        <v>971106903</v>
      </c>
      <c r="F70" s="31">
        <f t="shared" si="0"/>
        <v>38473802</v>
      </c>
      <c r="G70" s="28">
        <f t="shared" si="1"/>
        <v>0.9618913061536769</v>
      </c>
    </row>
    <row r="71" spans="1:10" s="9" customFormat="1" ht="14.25">
      <c r="A71" s="26" t="s">
        <v>54</v>
      </c>
      <c r="B71" s="26" t="s">
        <v>55</v>
      </c>
      <c r="C71" s="25"/>
      <c r="D71" s="27">
        <f>SUM(D68:D70)</f>
        <v>1850857514</v>
      </c>
      <c r="E71" s="27">
        <f>SUM(E68:E70)</f>
        <v>1778578064</v>
      </c>
      <c r="F71" s="27">
        <f>SUM(F68:F70)</f>
        <v>72279450</v>
      </c>
      <c r="G71" s="28">
        <f t="shared" si="1"/>
        <v>0.9609481283927727</v>
      </c>
      <c r="H71" s="10">
        <f>SUM(D75,D79,D83,D87)</f>
        <v>1850857514</v>
      </c>
      <c r="I71" s="10">
        <f>SUM(E75,E79,E83,E87)</f>
        <v>1778578064</v>
      </c>
      <c r="J71" s="10">
        <f>SUM(F75,F79,F83,F87)</f>
        <v>72279450</v>
      </c>
    </row>
    <row r="72" spans="1:7" s="12" customFormat="1" ht="42.75" hidden="1">
      <c r="A72" s="30" t="s">
        <v>56</v>
      </c>
      <c r="B72" s="30" t="s">
        <v>57</v>
      </c>
      <c r="C72" s="29">
        <v>1</v>
      </c>
      <c r="D72" s="31">
        <v>262519830</v>
      </c>
      <c r="E72" s="31">
        <v>252515145</v>
      </c>
      <c r="F72" s="31">
        <f t="shared" si="0"/>
        <v>10004685</v>
      </c>
      <c r="G72" s="28">
        <f t="shared" si="1"/>
        <v>0.9618897932396193</v>
      </c>
    </row>
    <row r="73" spans="1:7" s="12" customFormat="1" ht="42.75" hidden="1">
      <c r="A73" s="30" t="s">
        <v>58</v>
      </c>
      <c r="B73" s="30" t="s">
        <v>57</v>
      </c>
      <c r="C73" s="29">
        <v>1</v>
      </c>
      <c r="D73" s="31">
        <v>37442323</v>
      </c>
      <c r="E73" s="31">
        <v>34283018</v>
      </c>
      <c r="F73" s="31">
        <f t="shared" si="0"/>
        <v>3159305</v>
      </c>
      <c r="G73" s="28">
        <f aca="true" t="shared" si="2" ref="G73:G136">E73/D73</f>
        <v>0.9156220889393001</v>
      </c>
    </row>
    <row r="74" spans="1:7" s="12" customFormat="1" ht="42.75" hidden="1">
      <c r="A74" s="30" t="s">
        <v>59</v>
      </c>
      <c r="B74" s="30" t="s">
        <v>57</v>
      </c>
      <c r="C74" s="29">
        <v>1</v>
      </c>
      <c r="D74" s="31">
        <v>408518521</v>
      </c>
      <c r="E74" s="31">
        <v>384636520</v>
      </c>
      <c r="F74" s="31">
        <f t="shared" si="0"/>
        <v>23882001</v>
      </c>
      <c r="G74" s="28">
        <f t="shared" si="2"/>
        <v>0.9415399797748705</v>
      </c>
    </row>
    <row r="75" spans="1:7" s="9" customFormat="1" ht="42.75">
      <c r="A75" s="33" t="s">
        <v>406</v>
      </c>
      <c r="B75" s="33" t="s">
        <v>57</v>
      </c>
      <c r="C75" s="34"/>
      <c r="D75" s="35">
        <f>SUM(D72:D74)</f>
        <v>708480674</v>
      </c>
      <c r="E75" s="35">
        <f>SUM(E72:E74)</f>
        <v>671434683</v>
      </c>
      <c r="F75" s="35">
        <f>SUM(F72:F74)</f>
        <v>37045991</v>
      </c>
      <c r="G75" s="36">
        <f t="shared" si="2"/>
        <v>0.9477106541370527</v>
      </c>
    </row>
    <row r="76" spans="1:7" s="12" customFormat="1" ht="42.75" hidden="1">
      <c r="A76" s="33" t="s">
        <v>60</v>
      </c>
      <c r="B76" s="33" t="s">
        <v>61</v>
      </c>
      <c r="C76" s="34">
        <v>1</v>
      </c>
      <c r="D76" s="35">
        <v>77515698</v>
      </c>
      <c r="E76" s="35">
        <v>75062925</v>
      </c>
      <c r="F76" s="35">
        <f t="shared" si="0"/>
        <v>2452773</v>
      </c>
      <c r="G76" s="36">
        <f t="shared" si="2"/>
        <v>0.9683577254248552</v>
      </c>
    </row>
    <row r="77" spans="1:7" s="12" customFormat="1" ht="42.75" hidden="1">
      <c r="A77" s="33" t="s">
        <v>62</v>
      </c>
      <c r="B77" s="33" t="s">
        <v>61</v>
      </c>
      <c r="C77" s="34">
        <v>1</v>
      </c>
      <c r="D77" s="35">
        <v>11055804</v>
      </c>
      <c r="E77" s="35">
        <v>10122919</v>
      </c>
      <c r="F77" s="35">
        <f t="shared" si="0"/>
        <v>932885</v>
      </c>
      <c r="G77" s="36">
        <f t="shared" si="2"/>
        <v>0.9156203384213396</v>
      </c>
    </row>
    <row r="78" spans="1:7" s="12" customFormat="1" ht="42.75" hidden="1">
      <c r="A78" s="33" t="s">
        <v>63</v>
      </c>
      <c r="B78" s="33" t="s">
        <v>61</v>
      </c>
      <c r="C78" s="34">
        <v>1</v>
      </c>
      <c r="D78" s="35">
        <v>120625546</v>
      </c>
      <c r="E78" s="35">
        <v>116538283</v>
      </c>
      <c r="F78" s="35">
        <f t="shared" si="0"/>
        <v>4087263</v>
      </c>
      <c r="G78" s="36">
        <f t="shared" si="2"/>
        <v>0.9661161077770375</v>
      </c>
    </row>
    <row r="79" spans="1:7" s="9" customFormat="1" ht="42.75">
      <c r="A79" s="33" t="s">
        <v>407</v>
      </c>
      <c r="B79" s="33" t="s">
        <v>61</v>
      </c>
      <c r="C79" s="34"/>
      <c r="D79" s="35">
        <f>SUM(D76:D78)</f>
        <v>209197048</v>
      </c>
      <c r="E79" s="35">
        <f>SUM(E76:E78)</f>
        <v>201724127</v>
      </c>
      <c r="F79" s="35">
        <f>SUM(F76:F78)</f>
        <v>7472921</v>
      </c>
      <c r="G79" s="36">
        <f t="shared" si="2"/>
        <v>0.9642780762374812</v>
      </c>
    </row>
    <row r="80" spans="1:7" s="12" customFormat="1" ht="42.75" hidden="1">
      <c r="A80" s="33" t="s">
        <v>64</v>
      </c>
      <c r="B80" s="33" t="s">
        <v>65</v>
      </c>
      <c r="C80" s="34">
        <v>1</v>
      </c>
      <c r="D80" s="35">
        <v>155031395</v>
      </c>
      <c r="E80" s="35">
        <v>150125765</v>
      </c>
      <c r="F80" s="35">
        <f t="shared" si="0"/>
        <v>4905630</v>
      </c>
      <c r="G80" s="36">
        <f t="shared" si="2"/>
        <v>0.968357183395015</v>
      </c>
    </row>
    <row r="81" spans="1:7" s="12" customFormat="1" ht="42.75" hidden="1">
      <c r="A81" s="33" t="s">
        <v>66</v>
      </c>
      <c r="B81" s="33" t="s">
        <v>65</v>
      </c>
      <c r="C81" s="34">
        <v>1</v>
      </c>
      <c r="D81" s="35">
        <v>22111607</v>
      </c>
      <c r="E81" s="35">
        <v>20245886</v>
      </c>
      <c r="F81" s="35">
        <f t="shared" si="0"/>
        <v>1865721</v>
      </c>
      <c r="G81" s="36">
        <f t="shared" si="2"/>
        <v>0.9156225506359623</v>
      </c>
    </row>
    <row r="82" spans="1:7" s="12" customFormat="1" ht="42.75" hidden="1">
      <c r="A82" s="33" t="s">
        <v>67</v>
      </c>
      <c r="B82" s="33" t="s">
        <v>65</v>
      </c>
      <c r="C82" s="34">
        <v>1</v>
      </c>
      <c r="D82" s="35">
        <v>241251095</v>
      </c>
      <c r="E82" s="35">
        <v>233076451</v>
      </c>
      <c r="F82" s="35">
        <f t="shared" si="0"/>
        <v>8174644</v>
      </c>
      <c r="G82" s="36">
        <f t="shared" si="2"/>
        <v>0.9661156190814387</v>
      </c>
    </row>
    <row r="83" spans="1:7" s="9" customFormat="1" ht="42.75">
      <c r="A83" s="33" t="s">
        <v>408</v>
      </c>
      <c r="B83" s="33" t="s">
        <v>65</v>
      </c>
      <c r="C83" s="34"/>
      <c r="D83" s="35">
        <f>SUM(D80:D82)</f>
        <v>418394097</v>
      </c>
      <c r="E83" s="35">
        <f>SUM(E80:E82)</f>
        <v>403448102</v>
      </c>
      <c r="F83" s="35">
        <f>SUM(F80:F82)</f>
        <v>14945995</v>
      </c>
      <c r="G83" s="36">
        <f t="shared" si="2"/>
        <v>0.9642777106389242</v>
      </c>
    </row>
    <row r="84" spans="1:7" s="12" customFormat="1" ht="42.75" hidden="1">
      <c r="A84" s="33" t="s">
        <v>68</v>
      </c>
      <c r="B84" s="33" t="s">
        <v>69</v>
      </c>
      <c r="C84" s="34">
        <v>1</v>
      </c>
      <c r="D84" s="35">
        <v>239349264</v>
      </c>
      <c r="E84" s="35">
        <v>231923430</v>
      </c>
      <c r="F84" s="35">
        <f t="shared" si="0"/>
        <v>7425834</v>
      </c>
      <c r="G84" s="36">
        <f t="shared" si="2"/>
        <v>0.9689749035534949</v>
      </c>
    </row>
    <row r="85" spans="1:7" s="12" customFormat="1" ht="42.75" hidden="1">
      <c r="A85" s="33" t="s">
        <v>70</v>
      </c>
      <c r="B85" s="33" t="s">
        <v>71</v>
      </c>
      <c r="C85" s="34">
        <v>1</v>
      </c>
      <c r="D85" s="35">
        <v>36250888</v>
      </c>
      <c r="E85" s="35">
        <v>33192073</v>
      </c>
      <c r="F85" s="35">
        <f t="shared" si="0"/>
        <v>3058815</v>
      </c>
      <c r="G85" s="36">
        <f t="shared" si="2"/>
        <v>0.915620963547155</v>
      </c>
    </row>
    <row r="86" spans="1:7" s="12" customFormat="1" ht="42.75" hidden="1">
      <c r="A86" s="33" t="s">
        <v>72</v>
      </c>
      <c r="B86" s="33" t="s">
        <v>73</v>
      </c>
      <c r="C86" s="34">
        <v>1</v>
      </c>
      <c r="D86" s="35">
        <v>239185543</v>
      </c>
      <c r="E86" s="35">
        <v>236855649</v>
      </c>
      <c r="F86" s="35">
        <f t="shared" si="0"/>
        <v>2329894</v>
      </c>
      <c r="G86" s="36">
        <f t="shared" si="2"/>
        <v>0.9902590517354136</v>
      </c>
    </row>
    <row r="87" spans="1:7" s="9" customFormat="1" ht="42.75">
      <c r="A87" s="33" t="s">
        <v>409</v>
      </c>
      <c r="B87" s="33" t="s">
        <v>73</v>
      </c>
      <c r="C87" s="34"/>
      <c r="D87" s="35">
        <f>SUM(D84:D86)</f>
        <v>514785695</v>
      </c>
      <c r="E87" s="35">
        <f>SUM(E84:E86)</f>
        <v>501971152</v>
      </c>
      <c r="F87" s="35">
        <f>SUM(F84:F86)</f>
        <v>12814543</v>
      </c>
      <c r="G87" s="36">
        <f t="shared" si="2"/>
        <v>0.9751070336171638</v>
      </c>
    </row>
    <row r="88" spans="1:7" s="12" customFormat="1" ht="14.25" hidden="1">
      <c r="A88" s="30" t="s">
        <v>74</v>
      </c>
      <c r="B88" s="30" t="s">
        <v>75</v>
      </c>
      <c r="C88" s="29">
        <v>1</v>
      </c>
      <c r="D88" s="31">
        <v>1075276551</v>
      </c>
      <c r="E88" s="31">
        <v>975607738.67</v>
      </c>
      <c r="F88" s="31">
        <f t="shared" si="0"/>
        <v>99668812.33000004</v>
      </c>
      <c r="G88" s="28">
        <f t="shared" si="2"/>
        <v>0.9073086712089939</v>
      </c>
    </row>
    <row r="89" spans="1:7" s="12" customFormat="1" ht="14.25" hidden="1">
      <c r="A89" s="30" t="s">
        <v>74</v>
      </c>
      <c r="B89" s="30" t="s">
        <v>75</v>
      </c>
      <c r="C89" s="29">
        <v>1</v>
      </c>
      <c r="D89" s="31">
        <v>11563912</v>
      </c>
      <c r="E89" s="31">
        <v>8496773.64</v>
      </c>
      <c r="F89" s="31">
        <f t="shared" si="0"/>
        <v>3067138.3599999994</v>
      </c>
      <c r="G89" s="28">
        <f t="shared" si="2"/>
        <v>0.7347663697198665</v>
      </c>
    </row>
    <row r="90" spans="1:7" s="12" customFormat="1" ht="14.25" hidden="1">
      <c r="A90" s="30" t="s">
        <v>74</v>
      </c>
      <c r="B90" s="30" t="s">
        <v>75</v>
      </c>
      <c r="C90" s="29">
        <v>1</v>
      </c>
      <c r="D90" s="31">
        <v>1223678505</v>
      </c>
      <c r="E90" s="31">
        <v>1146374291.83</v>
      </c>
      <c r="F90" s="31">
        <f aca="true" t="shared" si="3" ref="F90:F184">+D90-E90</f>
        <v>77304213.17000008</v>
      </c>
      <c r="G90" s="28">
        <f t="shared" si="2"/>
        <v>0.9368263699540917</v>
      </c>
    </row>
    <row r="91" spans="1:7" s="12" customFormat="1" ht="14.25" hidden="1">
      <c r="A91" s="30" t="s">
        <v>74</v>
      </c>
      <c r="B91" s="30" t="s">
        <v>75</v>
      </c>
      <c r="C91" s="29">
        <v>1</v>
      </c>
      <c r="D91" s="31">
        <v>111524800</v>
      </c>
      <c r="E91" s="31">
        <v>70787011.17</v>
      </c>
      <c r="F91" s="31">
        <f t="shared" si="3"/>
        <v>40737788.83</v>
      </c>
      <c r="G91" s="28">
        <f t="shared" si="2"/>
        <v>0.6347199113560392</v>
      </c>
    </row>
    <row r="92" spans="1:10" s="9" customFormat="1" ht="14.25">
      <c r="A92" s="26" t="s">
        <v>74</v>
      </c>
      <c r="B92" s="26" t="s">
        <v>75</v>
      </c>
      <c r="C92" s="25"/>
      <c r="D92" s="27">
        <f>SUM(D88:D91)</f>
        <v>2422043768</v>
      </c>
      <c r="E92" s="27">
        <f>SUM(E88:E91)</f>
        <v>2201265815.31</v>
      </c>
      <c r="F92" s="27">
        <f>SUM(F88:F91)</f>
        <v>220777952.69000012</v>
      </c>
      <c r="G92" s="28">
        <f t="shared" si="2"/>
        <v>0.9088464231708301</v>
      </c>
      <c r="H92" s="10">
        <f>SUM(D94,D102,D117,D144,D164,D180,D186,D196,D223)</f>
        <v>2422043768</v>
      </c>
      <c r="I92" s="10">
        <f>SUM(E94,E102,E117,E144,E164,E180,E186,E196,E223)</f>
        <v>2201265815.31</v>
      </c>
      <c r="J92" s="10">
        <f>SUM(F94,F102,F117,F144,F164,F180,F186,F196,F223)</f>
        <v>220777952.69</v>
      </c>
    </row>
    <row r="93" spans="1:7" s="12" customFormat="1" ht="14.25" hidden="1">
      <c r="A93" s="30" t="s">
        <v>76</v>
      </c>
      <c r="B93" s="30" t="s">
        <v>77</v>
      </c>
      <c r="C93" s="29">
        <v>1</v>
      </c>
      <c r="D93" s="31">
        <v>47100000</v>
      </c>
      <c r="E93" s="31">
        <v>43747919.31</v>
      </c>
      <c r="F93" s="31">
        <f t="shared" si="3"/>
        <v>3352080.6899999976</v>
      </c>
      <c r="G93" s="28">
        <f t="shared" si="2"/>
        <v>0.9288305585987262</v>
      </c>
    </row>
    <row r="94" spans="1:10" s="9" customFormat="1" ht="14.25">
      <c r="A94" s="26" t="s">
        <v>76</v>
      </c>
      <c r="B94" s="26" t="s">
        <v>77</v>
      </c>
      <c r="C94" s="25"/>
      <c r="D94" s="27">
        <f>SUM(D93)</f>
        <v>47100000</v>
      </c>
      <c r="E94" s="27">
        <f>SUM(E93)</f>
        <v>43747919.31</v>
      </c>
      <c r="F94" s="27">
        <f>SUM(F93)</f>
        <v>3352080.6899999976</v>
      </c>
      <c r="G94" s="28">
        <f t="shared" si="2"/>
        <v>0.9288305585987262</v>
      </c>
      <c r="H94" s="10">
        <f>SUM(D96,D98,D100)</f>
        <v>47100000</v>
      </c>
      <c r="I94" s="10">
        <f>SUM(E96,E98,E100)</f>
        <v>43747919.31</v>
      </c>
      <c r="J94" s="10">
        <f>SUM(F96,F98,F100)</f>
        <v>3352080.6899999995</v>
      </c>
    </row>
    <row r="95" spans="1:7" s="12" customFormat="1" ht="14.25" hidden="1">
      <c r="A95" s="30" t="s">
        <v>78</v>
      </c>
      <c r="B95" s="30" t="s">
        <v>79</v>
      </c>
      <c r="C95" s="29">
        <v>1</v>
      </c>
      <c r="D95" s="31">
        <v>33500000</v>
      </c>
      <c r="E95" s="31">
        <v>33310000</v>
      </c>
      <c r="F95" s="31">
        <f t="shared" si="3"/>
        <v>190000</v>
      </c>
      <c r="G95" s="28">
        <f t="shared" si="2"/>
        <v>0.9943283582089553</v>
      </c>
    </row>
    <row r="96" spans="1:7" s="9" customFormat="1" ht="14.25">
      <c r="A96" s="33" t="s">
        <v>78</v>
      </c>
      <c r="B96" s="33" t="s">
        <v>79</v>
      </c>
      <c r="C96" s="34"/>
      <c r="D96" s="35">
        <f>SUM(D95)</f>
        <v>33500000</v>
      </c>
      <c r="E96" s="35">
        <f>SUM(E95)</f>
        <v>33310000</v>
      </c>
      <c r="F96" s="35">
        <f>SUM(F95)</f>
        <v>190000</v>
      </c>
      <c r="G96" s="36">
        <f t="shared" si="2"/>
        <v>0.9943283582089553</v>
      </c>
    </row>
    <row r="97" spans="1:7" s="12" customFormat="1" ht="14.25" hidden="1">
      <c r="A97" s="33" t="s">
        <v>80</v>
      </c>
      <c r="B97" s="33" t="s">
        <v>81</v>
      </c>
      <c r="C97" s="34">
        <v>1</v>
      </c>
      <c r="D97" s="35">
        <v>13500000</v>
      </c>
      <c r="E97" s="35">
        <v>10437919.31</v>
      </c>
      <c r="F97" s="35">
        <f t="shared" si="3"/>
        <v>3062080.6899999995</v>
      </c>
      <c r="G97" s="36">
        <f t="shared" si="2"/>
        <v>0.7731792081481482</v>
      </c>
    </row>
    <row r="98" spans="1:7" s="9" customFormat="1" ht="14.25">
      <c r="A98" s="33" t="s">
        <v>80</v>
      </c>
      <c r="B98" s="33" t="s">
        <v>81</v>
      </c>
      <c r="C98" s="34"/>
      <c r="D98" s="35">
        <f>SUM(D97)</f>
        <v>13500000</v>
      </c>
      <c r="E98" s="35">
        <f>SUM(E97)</f>
        <v>10437919.31</v>
      </c>
      <c r="F98" s="35">
        <f>SUM(F97)</f>
        <v>3062080.6899999995</v>
      </c>
      <c r="G98" s="36">
        <f t="shared" si="2"/>
        <v>0.7731792081481482</v>
      </c>
    </row>
    <row r="99" spans="1:7" s="12" customFormat="1" ht="14.25" hidden="1">
      <c r="A99" s="33" t="s">
        <v>82</v>
      </c>
      <c r="B99" s="33" t="s">
        <v>83</v>
      </c>
      <c r="C99" s="34">
        <v>1</v>
      </c>
      <c r="D99" s="35">
        <v>100000</v>
      </c>
      <c r="E99" s="35">
        <v>0</v>
      </c>
      <c r="F99" s="35">
        <f t="shared" si="3"/>
        <v>100000</v>
      </c>
      <c r="G99" s="36">
        <f t="shared" si="2"/>
        <v>0</v>
      </c>
    </row>
    <row r="100" spans="1:7" s="9" customFormat="1" ht="14.25">
      <c r="A100" s="33" t="s">
        <v>82</v>
      </c>
      <c r="B100" s="33" t="s">
        <v>83</v>
      </c>
      <c r="C100" s="34"/>
      <c r="D100" s="35">
        <f>SUM(D99)</f>
        <v>100000</v>
      </c>
      <c r="E100" s="35">
        <f>SUM(E99)</f>
        <v>0</v>
      </c>
      <c r="F100" s="35">
        <f>SUM(F99)</f>
        <v>100000</v>
      </c>
      <c r="G100" s="36">
        <f t="shared" si="2"/>
        <v>0</v>
      </c>
    </row>
    <row r="101" spans="1:7" s="12" customFormat="1" ht="14.25" hidden="1">
      <c r="A101" s="30" t="s">
        <v>84</v>
      </c>
      <c r="B101" s="30" t="s">
        <v>85</v>
      </c>
      <c r="C101" s="29">
        <v>1</v>
      </c>
      <c r="D101" s="31">
        <v>403000000</v>
      </c>
      <c r="E101" s="31">
        <v>362401181.19</v>
      </c>
      <c r="F101" s="31">
        <f t="shared" si="3"/>
        <v>40598818.81</v>
      </c>
      <c r="G101" s="28">
        <f t="shared" si="2"/>
        <v>0.8992585141191067</v>
      </c>
    </row>
    <row r="102" spans="1:10" s="9" customFormat="1" ht="14.25">
      <c r="A102" s="26" t="s">
        <v>84</v>
      </c>
      <c r="B102" s="26" t="s">
        <v>85</v>
      </c>
      <c r="C102" s="25"/>
      <c r="D102" s="27">
        <f>SUM(D101)</f>
        <v>403000000</v>
      </c>
      <c r="E102" s="27">
        <f>SUM(E101)</f>
        <v>362401181.19</v>
      </c>
      <c r="F102" s="27">
        <f>SUM(F101)</f>
        <v>40598818.81</v>
      </c>
      <c r="G102" s="28">
        <f t="shared" si="2"/>
        <v>0.8992585141191067</v>
      </c>
      <c r="H102" s="10">
        <f>SUM(D104,D106,D108,D110,D112)</f>
        <v>403000000</v>
      </c>
      <c r="I102" s="10">
        <f>SUM(E104,E106,E108,E110,E112)</f>
        <v>362401181.19</v>
      </c>
      <c r="J102" s="10">
        <f>SUM(F104,F106,F108,F110,F112)</f>
        <v>40598818.81</v>
      </c>
    </row>
    <row r="103" spans="1:7" s="12" customFormat="1" ht="14.25" hidden="1">
      <c r="A103" s="30" t="s">
        <v>86</v>
      </c>
      <c r="B103" s="30" t="s">
        <v>87</v>
      </c>
      <c r="C103" s="29">
        <v>1</v>
      </c>
      <c r="D103" s="31">
        <v>120000000</v>
      </c>
      <c r="E103" s="31">
        <v>83436756.71</v>
      </c>
      <c r="F103" s="31">
        <f t="shared" si="3"/>
        <v>36563243.29000001</v>
      </c>
      <c r="G103" s="28">
        <f t="shared" si="2"/>
        <v>0.6953063059166666</v>
      </c>
    </row>
    <row r="104" spans="1:7" s="12" customFormat="1" ht="14.25">
      <c r="A104" s="33" t="s">
        <v>86</v>
      </c>
      <c r="B104" s="33" t="s">
        <v>87</v>
      </c>
      <c r="C104" s="34">
        <v>1</v>
      </c>
      <c r="D104" s="35">
        <f>D103</f>
        <v>120000000</v>
      </c>
      <c r="E104" s="35">
        <f>E103</f>
        <v>83436756.71</v>
      </c>
      <c r="F104" s="35">
        <f>F103</f>
        <v>36563243.29000001</v>
      </c>
      <c r="G104" s="36">
        <f t="shared" si="2"/>
        <v>0.6953063059166666</v>
      </c>
    </row>
    <row r="105" spans="1:7" s="12" customFormat="1" ht="14.25" hidden="1">
      <c r="A105" s="33" t="s">
        <v>88</v>
      </c>
      <c r="B105" s="33" t="s">
        <v>89</v>
      </c>
      <c r="C105" s="34">
        <v>1</v>
      </c>
      <c r="D105" s="35">
        <v>160000000</v>
      </c>
      <c r="E105" s="35">
        <v>159937305.68</v>
      </c>
      <c r="F105" s="35">
        <f t="shared" si="3"/>
        <v>62694.31999999285</v>
      </c>
      <c r="G105" s="36">
        <f t="shared" si="2"/>
        <v>0.9996081605</v>
      </c>
    </row>
    <row r="106" spans="1:7" s="12" customFormat="1" ht="14.25">
      <c r="A106" s="33" t="s">
        <v>88</v>
      </c>
      <c r="B106" s="33" t="s">
        <v>89</v>
      </c>
      <c r="C106" s="34">
        <v>1</v>
      </c>
      <c r="D106" s="35">
        <f>D105</f>
        <v>160000000</v>
      </c>
      <c r="E106" s="35">
        <f>E105</f>
        <v>159937305.68</v>
      </c>
      <c r="F106" s="35">
        <f>F105</f>
        <v>62694.31999999285</v>
      </c>
      <c r="G106" s="36">
        <f t="shared" si="2"/>
        <v>0.9996081605</v>
      </c>
    </row>
    <row r="107" spans="1:7" s="12" customFormat="1" ht="14.25" hidden="1">
      <c r="A107" s="33" t="s">
        <v>90</v>
      </c>
      <c r="B107" s="33" t="s">
        <v>91</v>
      </c>
      <c r="C107" s="34">
        <v>1</v>
      </c>
      <c r="D107" s="35">
        <v>4000000</v>
      </c>
      <c r="E107" s="35">
        <v>2094110</v>
      </c>
      <c r="F107" s="35">
        <f t="shared" si="3"/>
        <v>1905890</v>
      </c>
      <c r="G107" s="36">
        <f t="shared" si="2"/>
        <v>0.5235275</v>
      </c>
    </row>
    <row r="108" spans="1:7" s="12" customFormat="1" ht="14.25">
      <c r="A108" s="33" t="s">
        <v>90</v>
      </c>
      <c r="B108" s="33" t="s">
        <v>91</v>
      </c>
      <c r="C108" s="34">
        <v>1</v>
      </c>
      <c r="D108" s="35">
        <f>D107</f>
        <v>4000000</v>
      </c>
      <c r="E108" s="35">
        <f>E107</f>
        <v>2094110</v>
      </c>
      <c r="F108" s="35">
        <f>F107</f>
        <v>1905890</v>
      </c>
      <c r="G108" s="36">
        <f t="shared" si="2"/>
        <v>0.5235275</v>
      </c>
    </row>
    <row r="109" spans="1:7" s="12" customFormat="1" ht="14.25" hidden="1">
      <c r="A109" s="33" t="s">
        <v>92</v>
      </c>
      <c r="B109" s="33" t="s">
        <v>93</v>
      </c>
      <c r="C109" s="34">
        <v>1</v>
      </c>
      <c r="D109" s="35">
        <v>105000000</v>
      </c>
      <c r="E109" s="35">
        <v>104990036.1</v>
      </c>
      <c r="F109" s="35">
        <f t="shared" si="3"/>
        <v>9963.90000000596</v>
      </c>
      <c r="G109" s="36">
        <f t="shared" si="2"/>
        <v>0.9999051057142857</v>
      </c>
    </row>
    <row r="110" spans="1:7" s="12" customFormat="1" ht="14.25">
      <c r="A110" s="33" t="s">
        <v>92</v>
      </c>
      <c r="B110" s="33" t="s">
        <v>93</v>
      </c>
      <c r="C110" s="34">
        <v>1</v>
      </c>
      <c r="D110" s="35">
        <f>D109</f>
        <v>105000000</v>
      </c>
      <c r="E110" s="35">
        <f>E109</f>
        <v>104990036.1</v>
      </c>
      <c r="F110" s="35">
        <f>F109</f>
        <v>9963.90000000596</v>
      </c>
      <c r="G110" s="36">
        <f t="shared" si="2"/>
        <v>0.9999051057142857</v>
      </c>
    </row>
    <row r="111" spans="1:7" s="12" customFormat="1" ht="14.25" hidden="1">
      <c r="A111" s="33" t="s">
        <v>94</v>
      </c>
      <c r="B111" s="33" t="s">
        <v>95</v>
      </c>
      <c r="C111" s="34">
        <v>1</v>
      </c>
      <c r="D111" s="35">
        <v>14000000</v>
      </c>
      <c r="E111" s="35">
        <v>11942972.7</v>
      </c>
      <c r="F111" s="35">
        <f t="shared" si="3"/>
        <v>2057027.3000000007</v>
      </c>
      <c r="G111" s="36">
        <f t="shared" si="2"/>
        <v>0.8530694785714286</v>
      </c>
    </row>
    <row r="112" spans="1:7" s="9" customFormat="1" ht="14.25">
      <c r="A112" s="33" t="s">
        <v>94</v>
      </c>
      <c r="B112" s="33" t="s">
        <v>95</v>
      </c>
      <c r="C112" s="34"/>
      <c r="D112" s="35">
        <f>D111</f>
        <v>14000000</v>
      </c>
      <c r="E112" s="35">
        <f>E111</f>
        <v>11942972.7</v>
      </c>
      <c r="F112" s="35">
        <f>F111</f>
        <v>2057027.3000000007</v>
      </c>
      <c r="G112" s="36">
        <f t="shared" si="2"/>
        <v>0.8530694785714286</v>
      </c>
    </row>
    <row r="113" spans="1:7" s="12" customFormat="1" ht="14.25" hidden="1">
      <c r="A113" s="30" t="s">
        <v>96</v>
      </c>
      <c r="B113" s="30" t="s">
        <v>97</v>
      </c>
      <c r="C113" s="29">
        <v>1</v>
      </c>
      <c r="D113" s="31">
        <v>58874800</v>
      </c>
      <c r="E113" s="31">
        <v>46188597.88</v>
      </c>
      <c r="F113" s="31">
        <f t="shared" si="3"/>
        <v>12686202.119999997</v>
      </c>
      <c r="G113" s="28">
        <f t="shared" si="2"/>
        <v>0.7845223742585963</v>
      </c>
    </row>
    <row r="114" spans="1:7" s="12" customFormat="1" ht="14.25" hidden="1">
      <c r="A114" s="30" t="s">
        <v>96</v>
      </c>
      <c r="B114" s="30" t="s">
        <v>97</v>
      </c>
      <c r="C114" s="29">
        <v>1</v>
      </c>
      <c r="D114" s="31">
        <v>1223562</v>
      </c>
      <c r="E114" s="31">
        <v>1129345.64</v>
      </c>
      <c r="F114" s="31">
        <f t="shared" si="3"/>
        <v>94216.3600000001</v>
      </c>
      <c r="G114" s="28">
        <f t="shared" si="2"/>
        <v>0.9229982951415621</v>
      </c>
    </row>
    <row r="115" spans="1:7" s="12" customFormat="1" ht="14.25" hidden="1">
      <c r="A115" s="30" t="s">
        <v>96</v>
      </c>
      <c r="B115" s="30" t="s">
        <v>97</v>
      </c>
      <c r="C115" s="29">
        <v>1</v>
      </c>
      <c r="D115" s="31">
        <v>8295000</v>
      </c>
      <c r="E115" s="31">
        <v>3585701</v>
      </c>
      <c r="F115" s="31">
        <f t="shared" si="3"/>
        <v>4709299</v>
      </c>
      <c r="G115" s="28">
        <f t="shared" si="2"/>
        <v>0.43227257383966244</v>
      </c>
    </row>
    <row r="116" spans="1:7" s="12" customFormat="1" ht="14.25" hidden="1">
      <c r="A116" s="30" t="s">
        <v>96</v>
      </c>
      <c r="B116" s="30" t="s">
        <v>97</v>
      </c>
      <c r="C116" s="29">
        <v>1</v>
      </c>
      <c r="D116" s="31">
        <v>300000</v>
      </c>
      <c r="E116" s="31">
        <v>1770</v>
      </c>
      <c r="F116" s="31">
        <f t="shared" si="3"/>
        <v>298230</v>
      </c>
      <c r="G116" s="28">
        <f t="shared" si="2"/>
        <v>0.0059</v>
      </c>
    </row>
    <row r="117" spans="1:10" s="9" customFormat="1" ht="14.25">
      <c r="A117" s="26" t="s">
        <v>96</v>
      </c>
      <c r="B117" s="26" t="s">
        <v>97</v>
      </c>
      <c r="C117" s="25"/>
      <c r="D117" s="27">
        <f>SUM(D113:D116)</f>
        <v>68693362</v>
      </c>
      <c r="E117" s="27">
        <f>SUM(E113:E116)</f>
        <v>50905414.52</v>
      </c>
      <c r="F117" s="27">
        <f>SUM(F113:F116)</f>
        <v>17787947.479999997</v>
      </c>
      <c r="G117" s="28">
        <f t="shared" si="2"/>
        <v>0.7410528912531608</v>
      </c>
      <c r="H117" s="10">
        <f>SUM(D121,D124,D128,D133,D135,D137,D139)</f>
        <v>68693362</v>
      </c>
      <c r="I117" s="10">
        <f>SUM(E121,E124,E128,E133,E135,E137,E139)</f>
        <v>50905414.519999996</v>
      </c>
      <c r="J117" s="10">
        <f>SUM(F121,F124,F128,F133,F135,F137,F139)</f>
        <v>17787947.479999997</v>
      </c>
    </row>
    <row r="118" spans="1:7" s="12" customFormat="1" ht="14.25" hidden="1">
      <c r="A118" s="30" t="s">
        <v>98</v>
      </c>
      <c r="B118" s="30" t="s">
        <v>99</v>
      </c>
      <c r="C118" s="29">
        <v>1</v>
      </c>
      <c r="D118" s="31">
        <v>6450000</v>
      </c>
      <c r="E118" s="31">
        <v>3932270</v>
      </c>
      <c r="F118" s="31">
        <f t="shared" si="3"/>
        <v>2517730</v>
      </c>
      <c r="G118" s="28">
        <f t="shared" si="2"/>
        <v>0.6096542635658915</v>
      </c>
    </row>
    <row r="119" spans="1:7" s="12" customFormat="1" ht="14.25" hidden="1">
      <c r="A119" s="30" t="s">
        <v>98</v>
      </c>
      <c r="B119" s="30" t="s">
        <v>99</v>
      </c>
      <c r="C119" s="29">
        <v>1</v>
      </c>
      <c r="D119" s="31">
        <v>93600</v>
      </c>
      <c r="E119" s="31">
        <v>0</v>
      </c>
      <c r="F119" s="31">
        <f t="shared" si="3"/>
        <v>93600</v>
      </c>
      <c r="G119" s="28">
        <f t="shared" si="2"/>
        <v>0</v>
      </c>
    </row>
    <row r="120" spans="1:7" s="12" customFormat="1" ht="14.25" hidden="1">
      <c r="A120" s="30" t="s">
        <v>98</v>
      </c>
      <c r="B120" s="30" t="s">
        <v>99</v>
      </c>
      <c r="C120" s="29">
        <v>1</v>
      </c>
      <c r="D120" s="31">
        <v>195000</v>
      </c>
      <c r="E120" s="31">
        <v>0</v>
      </c>
      <c r="F120" s="31">
        <f t="shared" si="3"/>
        <v>195000</v>
      </c>
      <c r="G120" s="28">
        <f t="shared" si="2"/>
        <v>0</v>
      </c>
    </row>
    <row r="121" spans="1:7" s="9" customFormat="1" ht="14.25">
      <c r="A121" s="33" t="s">
        <v>98</v>
      </c>
      <c r="B121" s="33" t="s">
        <v>99</v>
      </c>
      <c r="C121" s="34"/>
      <c r="D121" s="35">
        <f>SUM(D118:D120)</f>
        <v>6738600</v>
      </c>
      <c r="E121" s="35">
        <f>SUM(E118:E120)</f>
        <v>3932270</v>
      </c>
      <c r="F121" s="35">
        <f>SUM(F118:F120)</f>
        <v>2806330</v>
      </c>
      <c r="G121" s="36">
        <f t="shared" si="2"/>
        <v>0.5835440595969489</v>
      </c>
    </row>
    <row r="122" spans="1:7" s="12" customFormat="1" ht="14.25" hidden="1">
      <c r="A122" s="33" t="s">
        <v>100</v>
      </c>
      <c r="B122" s="33" t="s">
        <v>101</v>
      </c>
      <c r="C122" s="34">
        <v>1</v>
      </c>
      <c r="D122" s="35">
        <v>27000000</v>
      </c>
      <c r="E122" s="35">
        <v>26595883.32</v>
      </c>
      <c r="F122" s="35">
        <f t="shared" si="3"/>
        <v>404116.6799999997</v>
      </c>
      <c r="G122" s="36">
        <f t="shared" si="2"/>
        <v>0.9850327155555556</v>
      </c>
    </row>
    <row r="123" spans="1:7" s="12" customFormat="1" ht="14.25" hidden="1">
      <c r="A123" s="33" t="s">
        <v>100</v>
      </c>
      <c r="B123" s="33" t="s">
        <v>101</v>
      </c>
      <c r="C123" s="34">
        <v>1</v>
      </c>
      <c r="D123" s="35">
        <v>0</v>
      </c>
      <c r="E123" s="35">
        <v>0</v>
      </c>
      <c r="F123" s="35">
        <f t="shared" si="3"/>
        <v>0</v>
      </c>
      <c r="G123" s="36">
        <v>0</v>
      </c>
    </row>
    <row r="124" spans="1:7" s="9" customFormat="1" ht="14.25">
      <c r="A124" s="33" t="s">
        <v>100</v>
      </c>
      <c r="B124" s="33" t="s">
        <v>101</v>
      </c>
      <c r="C124" s="34"/>
      <c r="D124" s="35">
        <f>SUM(D122:D123)</f>
        <v>27000000</v>
      </c>
      <c r="E124" s="35">
        <f>SUM(E122:E123)</f>
        <v>26595883.32</v>
      </c>
      <c r="F124" s="35">
        <f>SUM(F122:F123)</f>
        <v>404116.6799999997</v>
      </c>
      <c r="G124" s="36">
        <f t="shared" si="2"/>
        <v>0.9850327155555556</v>
      </c>
    </row>
    <row r="125" spans="1:7" s="12" customFormat="1" ht="14.25" hidden="1">
      <c r="A125" s="33" t="s">
        <v>102</v>
      </c>
      <c r="B125" s="33" t="s">
        <v>103</v>
      </c>
      <c r="C125" s="34">
        <v>1</v>
      </c>
      <c r="D125" s="35">
        <v>5000000</v>
      </c>
      <c r="E125" s="35">
        <v>2186434</v>
      </c>
      <c r="F125" s="35">
        <f t="shared" si="3"/>
        <v>2813566</v>
      </c>
      <c r="G125" s="36">
        <f t="shared" si="2"/>
        <v>0.4372868</v>
      </c>
    </row>
    <row r="126" spans="1:7" s="12" customFormat="1" ht="14.25" hidden="1">
      <c r="A126" s="33" t="s">
        <v>102</v>
      </c>
      <c r="B126" s="33" t="s">
        <v>103</v>
      </c>
      <c r="C126" s="34">
        <v>1</v>
      </c>
      <c r="D126" s="35">
        <v>1129962</v>
      </c>
      <c r="E126" s="35">
        <v>1129345.64</v>
      </c>
      <c r="F126" s="35">
        <f t="shared" si="3"/>
        <v>616.3600000001024</v>
      </c>
      <c r="G126" s="36">
        <f t="shared" si="2"/>
        <v>0.9994545303293384</v>
      </c>
    </row>
    <row r="127" spans="1:7" s="12" customFormat="1" ht="14.25" hidden="1">
      <c r="A127" s="33" t="s">
        <v>102</v>
      </c>
      <c r="B127" s="33" t="s">
        <v>103</v>
      </c>
      <c r="C127" s="34">
        <v>1</v>
      </c>
      <c r="D127" s="35">
        <v>7850000</v>
      </c>
      <c r="E127" s="35">
        <v>3335701</v>
      </c>
      <c r="F127" s="35">
        <f t="shared" si="3"/>
        <v>4514299</v>
      </c>
      <c r="G127" s="36">
        <f t="shared" si="2"/>
        <v>0.4249300636942675</v>
      </c>
    </row>
    <row r="128" spans="1:7" s="9" customFormat="1" ht="14.25">
      <c r="A128" s="33" t="s">
        <v>102</v>
      </c>
      <c r="B128" s="33" t="s">
        <v>103</v>
      </c>
      <c r="C128" s="34"/>
      <c r="D128" s="35">
        <f>SUM(D125:D127)</f>
        <v>13979962</v>
      </c>
      <c r="E128" s="35">
        <f>SUM(E125:E127)</f>
        <v>6651480.64</v>
      </c>
      <c r="F128" s="35">
        <f>SUM(F125:F127)</f>
        <v>7328481.36</v>
      </c>
      <c r="G128" s="36">
        <f t="shared" si="2"/>
        <v>0.47578674677370364</v>
      </c>
    </row>
    <row r="129" spans="1:7" s="12" customFormat="1" ht="14.25" hidden="1">
      <c r="A129" s="33" t="s">
        <v>104</v>
      </c>
      <c r="B129" s="33" t="s">
        <v>105</v>
      </c>
      <c r="C129" s="34">
        <v>1</v>
      </c>
      <c r="D129" s="35">
        <v>250000</v>
      </c>
      <c r="E129" s="35">
        <v>0</v>
      </c>
      <c r="F129" s="35">
        <f t="shared" si="3"/>
        <v>250000</v>
      </c>
      <c r="G129" s="36">
        <f t="shared" si="2"/>
        <v>0</v>
      </c>
    </row>
    <row r="130" spans="1:7" s="12" customFormat="1" ht="14.25" hidden="1">
      <c r="A130" s="33" t="s">
        <v>104</v>
      </c>
      <c r="B130" s="33" t="s">
        <v>105</v>
      </c>
      <c r="C130" s="34">
        <v>1</v>
      </c>
      <c r="D130" s="35">
        <v>0</v>
      </c>
      <c r="E130" s="35">
        <v>0</v>
      </c>
      <c r="F130" s="35">
        <f t="shared" si="3"/>
        <v>0</v>
      </c>
      <c r="G130" s="36">
        <v>0</v>
      </c>
    </row>
    <row r="131" spans="1:7" s="12" customFormat="1" ht="14.25" hidden="1">
      <c r="A131" s="33" t="s">
        <v>104</v>
      </c>
      <c r="B131" s="33" t="s">
        <v>105</v>
      </c>
      <c r="C131" s="34">
        <v>1</v>
      </c>
      <c r="D131" s="35">
        <v>250000</v>
      </c>
      <c r="E131" s="35">
        <v>250000</v>
      </c>
      <c r="F131" s="35">
        <f t="shared" si="3"/>
        <v>0</v>
      </c>
      <c r="G131" s="36">
        <f t="shared" si="2"/>
        <v>1</v>
      </c>
    </row>
    <row r="132" spans="1:7" s="12" customFormat="1" ht="14.25" hidden="1">
      <c r="A132" s="33" t="s">
        <v>104</v>
      </c>
      <c r="B132" s="33" t="s">
        <v>105</v>
      </c>
      <c r="C132" s="34">
        <v>1</v>
      </c>
      <c r="D132" s="35">
        <v>300000</v>
      </c>
      <c r="E132" s="35">
        <v>1770</v>
      </c>
      <c r="F132" s="35">
        <f t="shared" si="3"/>
        <v>298230</v>
      </c>
      <c r="G132" s="36">
        <f t="shared" si="2"/>
        <v>0.0059</v>
      </c>
    </row>
    <row r="133" spans="1:7" s="9" customFormat="1" ht="14.25">
      <c r="A133" s="33" t="s">
        <v>104</v>
      </c>
      <c r="B133" s="33" t="s">
        <v>105</v>
      </c>
      <c r="C133" s="34"/>
      <c r="D133" s="35">
        <f>SUM(D129:D132)</f>
        <v>800000</v>
      </c>
      <c r="E133" s="35">
        <f>SUM(E129:E132)</f>
        <v>251770</v>
      </c>
      <c r="F133" s="35">
        <f>SUM(F129:F132)</f>
        <v>548230</v>
      </c>
      <c r="G133" s="36">
        <f t="shared" si="2"/>
        <v>0.3147125</v>
      </c>
    </row>
    <row r="134" spans="1:7" s="12" customFormat="1" ht="14.25" hidden="1">
      <c r="A134" s="33" t="s">
        <v>106</v>
      </c>
      <c r="B134" s="33" t="s">
        <v>107</v>
      </c>
      <c r="C134" s="34">
        <v>1</v>
      </c>
      <c r="D134" s="35">
        <v>50000</v>
      </c>
      <c r="E134" s="35">
        <v>0</v>
      </c>
      <c r="F134" s="35">
        <f t="shared" si="3"/>
        <v>50000</v>
      </c>
      <c r="G134" s="36">
        <f t="shared" si="2"/>
        <v>0</v>
      </c>
    </row>
    <row r="135" spans="1:7" s="9" customFormat="1" ht="14.25">
      <c r="A135" s="33" t="s">
        <v>106</v>
      </c>
      <c r="B135" s="33" t="s">
        <v>107</v>
      </c>
      <c r="C135" s="34"/>
      <c r="D135" s="35">
        <f>SUM(D134)</f>
        <v>50000</v>
      </c>
      <c r="E135" s="35">
        <f>SUM(E134)</f>
        <v>0</v>
      </c>
      <c r="F135" s="35">
        <f>SUM(F134)</f>
        <v>50000</v>
      </c>
      <c r="G135" s="36">
        <f t="shared" si="2"/>
        <v>0</v>
      </c>
    </row>
    <row r="136" spans="1:7" s="12" customFormat="1" ht="14.25" hidden="1">
      <c r="A136" s="33" t="s">
        <v>108</v>
      </c>
      <c r="B136" s="33" t="s">
        <v>109</v>
      </c>
      <c r="C136" s="34">
        <v>1</v>
      </c>
      <c r="D136" s="35">
        <v>124800</v>
      </c>
      <c r="E136" s="35">
        <v>37041.16</v>
      </c>
      <c r="F136" s="35">
        <f t="shared" si="3"/>
        <v>87758.84</v>
      </c>
      <c r="G136" s="36">
        <f t="shared" si="2"/>
        <v>0.2968041666666667</v>
      </c>
    </row>
    <row r="137" spans="1:7" s="9" customFormat="1" ht="14.25">
      <c r="A137" s="33" t="s">
        <v>108</v>
      </c>
      <c r="B137" s="33" t="s">
        <v>109</v>
      </c>
      <c r="C137" s="34"/>
      <c r="D137" s="35">
        <f>SUM(D136)</f>
        <v>124800</v>
      </c>
      <c r="E137" s="35">
        <f>SUM(E136)</f>
        <v>37041.16</v>
      </c>
      <c r="F137" s="35">
        <f>SUM(F136)</f>
        <v>87758.84</v>
      </c>
      <c r="G137" s="36">
        <f aca="true" t="shared" si="4" ref="G137:G200">E137/D137</f>
        <v>0.2968041666666667</v>
      </c>
    </row>
    <row r="138" spans="1:7" s="12" customFormat="1" ht="14.25" hidden="1">
      <c r="A138" s="33" t="s">
        <v>110</v>
      </c>
      <c r="B138" s="33" t="s">
        <v>111</v>
      </c>
      <c r="C138" s="34">
        <v>1</v>
      </c>
      <c r="D138" s="35">
        <v>20000000</v>
      </c>
      <c r="E138" s="35">
        <v>13436969.4</v>
      </c>
      <c r="F138" s="35">
        <f t="shared" si="3"/>
        <v>6563030.6</v>
      </c>
      <c r="G138" s="36">
        <f t="shared" si="4"/>
        <v>0.67184847</v>
      </c>
    </row>
    <row r="139" spans="1:7" s="9" customFormat="1" ht="14.25">
      <c r="A139" s="33" t="s">
        <v>110</v>
      </c>
      <c r="B139" s="33" t="s">
        <v>111</v>
      </c>
      <c r="C139" s="34"/>
      <c r="D139" s="35">
        <f>SUM(D138)</f>
        <v>20000000</v>
      </c>
      <c r="E139" s="35">
        <f>SUM(E138)</f>
        <v>13436969.4</v>
      </c>
      <c r="F139" s="35">
        <f>SUM(F138)</f>
        <v>6563030.6</v>
      </c>
      <c r="G139" s="36">
        <f t="shared" si="4"/>
        <v>0.67184847</v>
      </c>
    </row>
    <row r="140" spans="1:7" s="12" customFormat="1" ht="14.25" hidden="1">
      <c r="A140" s="30" t="s">
        <v>112</v>
      </c>
      <c r="B140" s="30" t="s">
        <v>113</v>
      </c>
      <c r="C140" s="29">
        <v>1</v>
      </c>
      <c r="D140" s="31">
        <v>176905063</v>
      </c>
      <c r="E140" s="31">
        <v>164772946.2</v>
      </c>
      <c r="F140" s="31">
        <f t="shared" si="3"/>
        <v>12132116.800000012</v>
      </c>
      <c r="G140" s="28">
        <f t="shared" si="4"/>
        <v>0.93142018326519</v>
      </c>
    </row>
    <row r="141" spans="1:7" s="12" customFormat="1" ht="14.25" hidden="1">
      <c r="A141" s="30" t="s">
        <v>112</v>
      </c>
      <c r="B141" s="30" t="s">
        <v>113</v>
      </c>
      <c r="C141" s="29">
        <v>1</v>
      </c>
      <c r="D141" s="31">
        <v>270350</v>
      </c>
      <c r="E141" s="31">
        <v>229320</v>
      </c>
      <c r="F141" s="31">
        <f t="shared" si="3"/>
        <v>41030</v>
      </c>
      <c r="G141" s="28">
        <f t="shared" si="4"/>
        <v>0.8482337710375439</v>
      </c>
    </row>
    <row r="142" spans="1:7" s="12" customFormat="1" ht="14.25" hidden="1">
      <c r="A142" s="30" t="s">
        <v>112</v>
      </c>
      <c r="B142" s="30" t="s">
        <v>113</v>
      </c>
      <c r="C142" s="29">
        <v>1</v>
      </c>
      <c r="D142" s="31">
        <v>264235870</v>
      </c>
      <c r="E142" s="31">
        <v>221348960.33</v>
      </c>
      <c r="F142" s="31">
        <f t="shared" si="3"/>
        <v>42886909.66999999</v>
      </c>
      <c r="G142" s="28">
        <f t="shared" si="4"/>
        <v>0.8376945958548323</v>
      </c>
    </row>
    <row r="143" spans="1:7" s="12" customFormat="1" ht="14.25" hidden="1">
      <c r="A143" s="30" t="s">
        <v>112</v>
      </c>
      <c r="B143" s="30" t="s">
        <v>113</v>
      </c>
      <c r="C143" s="29">
        <v>1</v>
      </c>
      <c r="D143" s="31">
        <v>102930000</v>
      </c>
      <c r="E143" s="31">
        <v>69726299</v>
      </c>
      <c r="F143" s="31">
        <f t="shared" si="3"/>
        <v>33203701</v>
      </c>
      <c r="G143" s="28">
        <f t="shared" si="4"/>
        <v>0.6774147381715729</v>
      </c>
    </row>
    <row r="144" spans="1:10" s="9" customFormat="1" ht="14.25">
      <c r="A144" s="26" t="s">
        <v>112</v>
      </c>
      <c r="B144" s="26" t="s">
        <v>113</v>
      </c>
      <c r="C144" s="25"/>
      <c r="D144" s="27">
        <f>SUM(D140:D143)</f>
        <v>544341283</v>
      </c>
      <c r="E144" s="27">
        <f>SUM(E140:E143)</f>
        <v>456077525.53</v>
      </c>
      <c r="F144" s="27">
        <f>SUM(F140:F143)</f>
        <v>88263757.47</v>
      </c>
      <c r="G144" s="28">
        <f t="shared" si="4"/>
        <v>0.8378521706390584</v>
      </c>
      <c r="H144" s="10">
        <f>SUM(D147,D149,D154,D159)</f>
        <v>544341283</v>
      </c>
      <c r="I144" s="10">
        <f>SUM(E147,E149,E154,E159)</f>
        <v>456077525.53</v>
      </c>
      <c r="J144" s="10">
        <f>SUM(F147,F149,F154,F159)</f>
        <v>88263757.47</v>
      </c>
    </row>
    <row r="145" spans="1:7" s="12" customFormat="1" ht="14.25" hidden="1">
      <c r="A145" s="30" t="s">
        <v>114</v>
      </c>
      <c r="B145" s="30" t="s">
        <v>115</v>
      </c>
      <c r="C145" s="29">
        <v>1</v>
      </c>
      <c r="D145" s="31">
        <v>30000000</v>
      </c>
      <c r="E145" s="31">
        <v>5026926</v>
      </c>
      <c r="F145" s="31">
        <f t="shared" si="3"/>
        <v>24973074</v>
      </c>
      <c r="G145" s="28">
        <f t="shared" si="4"/>
        <v>0.1675642</v>
      </c>
    </row>
    <row r="146" spans="1:7" s="12" customFormat="1" ht="14.25" hidden="1">
      <c r="A146" s="30" t="s">
        <v>114</v>
      </c>
      <c r="B146" s="30" t="s">
        <v>115</v>
      </c>
      <c r="C146" s="29">
        <v>1</v>
      </c>
      <c r="D146" s="31">
        <v>101600000</v>
      </c>
      <c r="E146" s="31">
        <v>69533299</v>
      </c>
      <c r="F146" s="31">
        <f t="shared" si="3"/>
        <v>32066701</v>
      </c>
      <c r="G146" s="28">
        <f t="shared" si="4"/>
        <v>0.6843828641732284</v>
      </c>
    </row>
    <row r="147" spans="1:7" s="9" customFormat="1" ht="14.25">
      <c r="A147" s="33" t="s">
        <v>114</v>
      </c>
      <c r="B147" s="33" t="s">
        <v>115</v>
      </c>
      <c r="C147" s="34"/>
      <c r="D147" s="35">
        <f>SUM(D145:D146)</f>
        <v>131600000</v>
      </c>
      <c r="E147" s="35">
        <f>SUM(E145:E146)</f>
        <v>74560225</v>
      </c>
      <c r="F147" s="35">
        <f>SUM(F145:F146)</f>
        <v>57039775</v>
      </c>
      <c r="G147" s="36">
        <f t="shared" si="4"/>
        <v>0.5665670592705168</v>
      </c>
    </row>
    <row r="148" spans="1:7" s="12" customFormat="1" ht="14.25" hidden="1">
      <c r="A148" s="33" t="s">
        <v>116</v>
      </c>
      <c r="B148" s="33" t="s">
        <v>117</v>
      </c>
      <c r="C148" s="34">
        <v>1</v>
      </c>
      <c r="D148" s="35">
        <v>750000</v>
      </c>
      <c r="E148" s="35">
        <v>0</v>
      </c>
      <c r="F148" s="35">
        <f t="shared" si="3"/>
        <v>750000</v>
      </c>
      <c r="G148" s="36">
        <f t="shared" si="4"/>
        <v>0</v>
      </c>
    </row>
    <row r="149" spans="1:7" s="9" customFormat="1" ht="14.25">
      <c r="A149" s="33" t="s">
        <v>116</v>
      </c>
      <c r="B149" s="33" t="s">
        <v>117</v>
      </c>
      <c r="C149" s="34"/>
      <c r="D149" s="35">
        <f>SUM(D148)</f>
        <v>750000</v>
      </c>
      <c r="E149" s="35">
        <f>SUM(E148)</f>
        <v>0</v>
      </c>
      <c r="F149" s="35">
        <f>SUM(F148)</f>
        <v>750000</v>
      </c>
      <c r="G149" s="36">
        <f t="shared" si="4"/>
        <v>0</v>
      </c>
    </row>
    <row r="150" spans="1:7" s="12" customFormat="1" ht="14.25" customHeight="1" hidden="1">
      <c r="A150" s="33" t="s">
        <v>118</v>
      </c>
      <c r="B150" s="33" t="s">
        <v>119</v>
      </c>
      <c r="C150" s="34">
        <v>1</v>
      </c>
      <c r="D150" s="35">
        <v>174660063</v>
      </c>
      <c r="E150" s="35">
        <v>163877882.2</v>
      </c>
      <c r="F150" s="35">
        <f t="shared" si="3"/>
        <v>10782180.800000012</v>
      </c>
      <c r="G150" s="36">
        <f t="shared" si="4"/>
        <v>0.9382676233203923</v>
      </c>
    </row>
    <row r="151" spans="1:7" s="12" customFormat="1" ht="14.25" hidden="1">
      <c r="A151" s="33" t="s">
        <v>118</v>
      </c>
      <c r="B151" s="33" t="s">
        <v>119</v>
      </c>
      <c r="C151" s="34">
        <v>1</v>
      </c>
      <c r="D151" s="35">
        <v>34350</v>
      </c>
      <c r="E151" s="35">
        <v>0</v>
      </c>
      <c r="F151" s="35">
        <f t="shared" si="3"/>
        <v>34350</v>
      </c>
      <c r="G151" s="36">
        <f t="shared" si="4"/>
        <v>0</v>
      </c>
    </row>
    <row r="152" spans="1:7" s="12" customFormat="1" ht="14.25" hidden="1">
      <c r="A152" s="33" t="s">
        <v>118</v>
      </c>
      <c r="B152" s="33" t="s">
        <v>119</v>
      </c>
      <c r="C152" s="34">
        <v>1</v>
      </c>
      <c r="D152" s="35">
        <v>232003974</v>
      </c>
      <c r="E152" s="35">
        <v>214594926.33</v>
      </c>
      <c r="F152" s="35">
        <f t="shared" si="3"/>
        <v>17409047.669999987</v>
      </c>
      <c r="G152" s="36">
        <f t="shared" si="4"/>
        <v>0.9249622867666913</v>
      </c>
    </row>
    <row r="153" spans="1:7" s="12" customFormat="1" ht="14.25" hidden="1">
      <c r="A153" s="33" t="s">
        <v>118</v>
      </c>
      <c r="B153" s="33" t="s">
        <v>119</v>
      </c>
      <c r="C153" s="34">
        <v>1</v>
      </c>
      <c r="D153" s="35">
        <v>800000</v>
      </c>
      <c r="E153" s="35">
        <v>193000</v>
      </c>
      <c r="F153" s="35">
        <f t="shared" si="3"/>
        <v>607000</v>
      </c>
      <c r="G153" s="36">
        <f t="shared" si="4"/>
        <v>0.24125</v>
      </c>
    </row>
    <row r="154" spans="1:7" s="9" customFormat="1" ht="14.25">
      <c r="A154" s="33" t="s">
        <v>118</v>
      </c>
      <c r="B154" s="33" t="s">
        <v>119</v>
      </c>
      <c r="C154" s="34"/>
      <c r="D154" s="35">
        <f>SUM(D150:D153)</f>
        <v>407498387</v>
      </c>
      <c r="E154" s="35">
        <f>SUM(E150:E153)</f>
        <v>378665808.53</v>
      </c>
      <c r="F154" s="35">
        <f>SUM(F150:F153)</f>
        <v>28832578.47</v>
      </c>
      <c r="G154" s="36">
        <f t="shared" si="4"/>
        <v>0.9292449261400388</v>
      </c>
    </row>
    <row r="155" spans="1:7" s="12" customFormat="1" ht="14.25" hidden="1">
      <c r="A155" s="33" t="s">
        <v>120</v>
      </c>
      <c r="B155" s="33" t="s">
        <v>121</v>
      </c>
      <c r="C155" s="34">
        <v>1</v>
      </c>
      <c r="D155" s="35">
        <v>1495000</v>
      </c>
      <c r="E155" s="35">
        <v>895064</v>
      </c>
      <c r="F155" s="35">
        <f t="shared" si="3"/>
        <v>599936</v>
      </c>
      <c r="G155" s="36">
        <f t="shared" si="4"/>
        <v>0.5987050167224081</v>
      </c>
    </row>
    <row r="156" spans="1:7" s="12" customFormat="1" ht="14.25" hidden="1">
      <c r="A156" s="33" t="s">
        <v>120</v>
      </c>
      <c r="B156" s="33" t="s">
        <v>121</v>
      </c>
      <c r="C156" s="34">
        <v>1</v>
      </c>
      <c r="D156" s="35">
        <v>236000</v>
      </c>
      <c r="E156" s="35">
        <v>229320</v>
      </c>
      <c r="F156" s="35">
        <f t="shared" si="3"/>
        <v>6680</v>
      </c>
      <c r="G156" s="36">
        <f t="shared" si="4"/>
        <v>0.9716949152542372</v>
      </c>
    </row>
    <row r="157" spans="1:7" s="12" customFormat="1" ht="14.25" hidden="1">
      <c r="A157" s="33" t="s">
        <v>120</v>
      </c>
      <c r="B157" s="33" t="s">
        <v>121</v>
      </c>
      <c r="C157" s="34">
        <v>1</v>
      </c>
      <c r="D157" s="35">
        <v>2231896</v>
      </c>
      <c r="E157" s="35">
        <v>1727108</v>
      </c>
      <c r="F157" s="35">
        <f t="shared" si="3"/>
        <v>504788</v>
      </c>
      <c r="G157" s="36">
        <f t="shared" si="4"/>
        <v>0.7738299634033127</v>
      </c>
    </row>
    <row r="158" spans="1:7" s="12" customFormat="1" ht="14.25" hidden="1">
      <c r="A158" s="33" t="s">
        <v>120</v>
      </c>
      <c r="B158" s="33" t="s">
        <v>121</v>
      </c>
      <c r="C158" s="34">
        <v>1</v>
      </c>
      <c r="D158" s="35">
        <v>530000</v>
      </c>
      <c r="E158" s="35">
        <v>0</v>
      </c>
      <c r="F158" s="35">
        <f t="shared" si="3"/>
        <v>530000</v>
      </c>
      <c r="G158" s="36">
        <f t="shared" si="4"/>
        <v>0</v>
      </c>
    </row>
    <row r="159" spans="1:7" s="9" customFormat="1" ht="14.25">
      <c r="A159" s="33" t="s">
        <v>120</v>
      </c>
      <c r="B159" s="33" t="s">
        <v>121</v>
      </c>
      <c r="C159" s="34"/>
      <c r="D159" s="35">
        <f>SUM(D155:D158)</f>
        <v>4492896</v>
      </c>
      <c r="E159" s="35">
        <f>SUM(E155:E158)</f>
        <v>2851492</v>
      </c>
      <c r="F159" s="35">
        <f>SUM(F155:F158)</f>
        <v>1641404</v>
      </c>
      <c r="G159" s="36">
        <f t="shared" si="4"/>
        <v>0.6346668162361203</v>
      </c>
    </row>
    <row r="160" spans="1:7" s="12" customFormat="1" ht="14.25" hidden="1">
      <c r="A160" s="30" t="s">
        <v>122</v>
      </c>
      <c r="B160" s="30" t="s">
        <v>123</v>
      </c>
      <c r="C160" s="29">
        <v>1</v>
      </c>
      <c r="D160" s="31">
        <v>38800000</v>
      </c>
      <c r="E160" s="31">
        <v>30521783.08</v>
      </c>
      <c r="F160" s="31">
        <f t="shared" si="3"/>
        <v>8278216.920000002</v>
      </c>
      <c r="G160" s="28">
        <f t="shared" si="4"/>
        <v>0.7866438938144329</v>
      </c>
    </row>
    <row r="161" spans="1:7" s="12" customFormat="1" ht="14.25" hidden="1">
      <c r="A161" s="30" t="s">
        <v>122</v>
      </c>
      <c r="B161" s="30" t="s">
        <v>123</v>
      </c>
      <c r="C161" s="29">
        <v>1</v>
      </c>
      <c r="D161" s="31">
        <v>6312000</v>
      </c>
      <c r="E161" s="31">
        <v>4446545</v>
      </c>
      <c r="F161" s="31">
        <f t="shared" si="3"/>
        <v>1865455</v>
      </c>
      <c r="G161" s="28">
        <f t="shared" si="4"/>
        <v>0.7044589670468948</v>
      </c>
    </row>
    <row r="162" spans="1:7" s="12" customFormat="1" ht="14.25" hidden="1">
      <c r="A162" s="30" t="s">
        <v>122</v>
      </c>
      <c r="B162" s="30" t="s">
        <v>123</v>
      </c>
      <c r="C162" s="29">
        <v>1</v>
      </c>
      <c r="D162" s="31">
        <v>210065765</v>
      </c>
      <c r="E162" s="31">
        <v>206240368.58</v>
      </c>
      <c r="F162" s="31">
        <f t="shared" si="3"/>
        <v>3825396.419999987</v>
      </c>
      <c r="G162" s="28">
        <f t="shared" si="4"/>
        <v>0.9817895294837786</v>
      </c>
    </row>
    <row r="163" spans="1:7" s="12" customFormat="1" ht="14.25" hidden="1">
      <c r="A163" s="30" t="s">
        <v>122</v>
      </c>
      <c r="B163" s="30" t="s">
        <v>123</v>
      </c>
      <c r="C163" s="29">
        <v>1</v>
      </c>
      <c r="D163" s="31">
        <v>5194800</v>
      </c>
      <c r="E163" s="31">
        <v>92350</v>
      </c>
      <c r="F163" s="31">
        <f t="shared" si="3"/>
        <v>5102450</v>
      </c>
      <c r="G163" s="28">
        <f t="shared" si="4"/>
        <v>0.017777392777392778</v>
      </c>
    </row>
    <row r="164" spans="1:10" s="9" customFormat="1" ht="14.25">
      <c r="A164" s="26" t="s">
        <v>122</v>
      </c>
      <c r="B164" s="26" t="s">
        <v>123</v>
      </c>
      <c r="C164" s="25"/>
      <c r="D164" s="27">
        <f>SUM(D160:D163)</f>
        <v>260372565</v>
      </c>
      <c r="E164" s="27">
        <f>SUM(E160:E163)</f>
        <v>241301046.66000003</v>
      </c>
      <c r="F164" s="27">
        <f>SUM(F160:F163)</f>
        <v>19071518.33999999</v>
      </c>
      <c r="G164" s="28">
        <f t="shared" si="4"/>
        <v>0.9267529651597511</v>
      </c>
      <c r="H164" s="10">
        <f>SUM(D169,D174,D176,D178)</f>
        <v>260372565</v>
      </c>
      <c r="I164" s="10">
        <f>SUM(E169,E174,E176,E178)</f>
        <v>241301046.66</v>
      </c>
      <c r="J164" s="10">
        <f>SUM(F169,F174,F176,F178)</f>
        <v>19071518.33999999</v>
      </c>
    </row>
    <row r="165" spans="1:7" s="12" customFormat="1" ht="14.25" hidden="1">
      <c r="A165" s="30" t="s">
        <v>124</v>
      </c>
      <c r="B165" s="30" t="s">
        <v>125</v>
      </c>
      <c r="C165" s="29">
        <v>1</v>
      </c>
      <c r="D165" s="31">
        <v>1800000</v>
      </c>
      <c r="E165" s="31">
        <v>1341182</v>
      </c>
      <c r="F165" s="31">
        <f t="shared" si="3"/>
        <v>458818</v>
      </c>
      <c r="G165" s="28">
        <f t="shared" si="4"/>
        <v>0.7451011111111111</v>
      </c>
    </row>
    <row r="166" spans="1:7" s="12" customFormat="1" ht="14.25" hidden="1">
      <c r="A166" s="30" t="s">
        <v>124</v>
      </c>
      <c r="B166" s="30" t="s">
        <v>125</v>
      </c>
      <c r="C166" s="29">
        <v>1</v>
      </c>
      <c r="D166" s="31">
        <v>312000</v>
      </c>
      <c r="E166" s="31">
        <v>115045</v>
      </c>
      <c r="F166" s="31">
        <f t="shared" si="3"/>
        <v>196955</v>
      </c>
      <c r="G166" s="28">
        <f t="shared" si="4"/>
        <v>0.36873397435897437</v>
      </c>
    </row>
    <row r="167" spans="1:7" s="12" customFormat="1" ht="14.25" hidden="1">
      <c r="A167" s="30" t="s">
        <v>124</v>
      </c>
      <c r="B167" s="30" t="s">
        <v>125</v>
      </c>
      <c r="C167" s="29">
        <v>1</v>
      </c>
      <c r="D167" s="31">
        <v>2885765</v>
      </c>
      <c r="E167" s="31">
        <v>1767865</v>
      </c>
      <c r="F167" s="31">
        <f t="shared" si="3"/>
        <v>1117900</v>
      </c>
      <c r="G167" s="28">
        <f t="shared" si="4"/>
        <v>0.6126157188821681</v>
      </c>
    </row>
    <row r="168" spans="1:7" s="12" customFormat="1" ht="14.25" hidden="1">
      <c r="A168" s="30" t="s">
        <v>124</v>
      </c>
      <c r="B168" s="30" t="s">
        <v>125</v>
      </c>
      <c r="C168" s="29">
        <v>1</v>
      </c>
      <c r="D168" s="31">
        <v>150000</v>
      </c>
      <c r="E168" s="31">
        <v>0</v>
      </c>
      <c r="F168" s="31">
        <f t="shared" si="3"/>
        <v>150000</v>
      </c>
      <c r="G168" s="28">
        <f t="shared" si="4"/>
        <v>0</v>
      </c>
    </row>
    <row r="169" spans="1:7" s="9" customFormat="1" ht="14.25">
      <c r="A169" s="33" t="s">
        <v>124</v>
      </c>
      <c r="B169" s="33" t="s">
        <v>125</v>
      </c>
      <c r="C169" s="34"/>
      <c r="D169" s="35">
        <f>SUM(D165:D168)</f>
        <v>5147765</v>
      </c>
      <c r="E169" s="35">
        <f>SUM(E165:E168)</f>
        <v>3224092</v>
      </c>
      <c r="F169" s="35">
        <f>SUM(F165:F168)</f>
        <v>1923673</v>
      </c>
      <c r="G169" s="36">
        <f t="shared" si="4"/>
        <v>0.6263090875360472</v>
      </c>
    </row>
    <row r="170" spans="1:7" s="12" customFormat="1" ht="14.25" hidden="1">
      <c r="A170" s="33" t="s">
        <v>126</v>
      </c>
      <c r="B170" s="33" t="s">
        <v>127</v>
      </c>
      <c r="C170" s="34">
        <v>1</v>
      </c>
      <c r="D170" s="35">
        <v>27000000</v>
      </c>
      <c r="E170" s="35">
        <v>24172695</v>
      </c>
      <c r="F170" s="35">
        <f t="shared" si="3"/>
        <v>2827305</v>
      </c>
      <c r="G170" s="36">
        <f t="shared" si="4"/>
        <v>0.895285</v>
      </c>
    </row>
    <row r="171" spans="1:7" s="12" customFormat="1" ht="14.25" hidden="1">
      <c r="A171" s="33" t="s">
        <v>126</v>
      </c>
      <c r="B171" s="33" t="s">
        <v>127</v>
      </c>
      <c r="C171" s="34">
        <v>1</v>
      </c>
      <c r="D171" s="35">
        <v>6000000</v>
      </c>
      <c r="E171" s="35">
        <v>4331500</v>
      </c>
      <c r="F171" s="35">
        <f t="shared" si="3"/>
        <v>1668500</v>
      </c>
      <c r="G171" s="36">
        <f t="shared" si="4"/>
        <v>0.7219166666666667</v>
      </c>
    </row>
    <row r="172" spans="1:7" s="12" customFormat="1" ht="14.25" hidden="1">
      <c r="A172" s="33" t="s">
        <v>126</v>
      </c>
      <c r="B172" s="33" t="s">
        <v>127</v>
      </c>
      <c r="C172" s="34">
        <v>1</v>
      </c>
      <c r="D172" s="35">
        <v>207180000</v>
      </c>
      <c r="E172" s="35">
        <v>204472503.58</v>
      </c>
      <c r="F172" s="35">
        <f t="shared" si="3"/>
        <v>2707496.419999987</v>
      </c>
      <c r="G172" s="36">
        <f t="shared" si="4"/>
        <v>0.986931670914181</v>
      </c>
    </row>
    <row r="173" spans="1:7" s="12" customFormat="1" ht="14.25" hidden="1">
      <c r="A173" s="33" t="s">
        <v>126</v>
      </c>
      <c r="B173" s="33" t="s">
        <v>127</v>
      </c>
      <c r="C173" s="34">
        <v>1</v>
      </c>
      <c r="D173" s="35">
        <v>5044800</v>
      </c>
      <c r="E173" s="35">
        <v>92350</v>
      </c>
      <c r="F173" s="35">
        <f t="shared" si="3"/>
        <v>4952450</v>
      </c>
      <c r="G173" s="36">
        <f t="shared" si="4"/>
        <v>0.018305978433238185</v>
      </c>
    </row>
    <row r="174" spans="1:7" s="9" customFormat="1" ht="14.25">
      <c r="A174" s="33" t="s">
        <v>126</v>
      </c>
      <c r="B174" s="33" t="s">
        <v>127</v>
      </c>
      <c r="C174" s="34"/>
      <c r="D174" s="35">
        <f>SUM(D170:D173)</f>
        <v>245224800</v>
      </c>
      <c r="E174" s="35">
        <f>SUM(E170:E173)</f>
        <v>233069048.58</v>
      </c>
      <c r="F174" s="35">
        <f>SUM(F170:F173)</f>
        <v>12155751.419999987</v>
      </c>
      <c r="G174" s="36">
        <f t="shared" si="4"/>
        <v>0.9504301709288784</v>
      </c>
    </row>
    <row r="175" spans="1:7" s="12" customFormat="1" ht="14.25" hidden="1">
      <c r="A175" s="33" t="s">
        <v>128</v>
      </c>
      <c r="B175" s="33" t="s">
        <v>129</v>
      </c>
      <c r="C175" s="34">
        <v>1</v>
      </c>
      <c r="D175" s="35">
        <v>4000000</v>
      </c>
      <c r="E175" s="35">
        <v>1915828.91</v>
      </c>
      <c r="F175" s="35">
        <f t="shared" si="3"/>
        <v>2084171.09</v>
      </c>
      <c r="G175" s="36">
        <f t="shared" si="4"/>
        <v>0.47895722749999997</v>
      </c>
    </row>
    <row r="176" spans="1:7" s="9" customFormat="1" ht="14.25">
      <c r="A176" s="33" t="s">
        <v>128</v>
      </c>
      <c r="B176" s="33" t="s">
        <v>129</v>
      </c>
      <c r="C176" s="34"/>
      <c r="D176" s="35">
        <f>SUM(D175)</f>
        <v>4000000</v>
      </c>
      <c r="E176" s="35">
        <f>SUM(E175)</f>
        <v>1915828.91</v>
      </c>
      <c r="F176" s="35">
        <f>SUM(F175)</f>
        <v>2084171.09</v>
      </c>
      <c r="G176" s="36">
        <f t="shared" si="4"/>
        <v>0.47895722749999997</v>
      </c>
    </row>
    <row r="177" spans="1:7" s="12" customFormat="1" ht="14.25" hidden="1">
      <c r="A177" s="33" t="s">
        <v>130</v>
      </c>
      <c r="B177" s="33" t="s">
        <v>131</v>
      </c>
      <c r="C177" s="34">
        <v>1</v>
      </c>
      <c r="D177" s="35">
        <v>6000000</v>
      </c>
      <c r="E177" s="35">
        <v>3092077.17</v>
      </c>
      <c r="F177" s="35">
        <f t="shared" si="3"/>
        <v>2907922.83</v>
      </c>
      <c r="G177" s="36">
        <f t="shared" si="4"/>
        <v>0.515346195</v>
      </c>
    </row>
    <row r="178" spans="1:7" s="9" customFormat="1" ht="14.25">
      <c r="A178" s="33" t="s">
        <v>130</v>
      </c>
      <c r="B178" s="33" t="s">
        <v>131</v>
      </c>
      <c r="C178" s="34"/>
      <c r="D178" s="35">
        <f>SUM(D177)</f>
        <v>6000000</v>
      </c>
      <c r="E178" s="35">
        <f>SUM(E177)</f>
        <v>3092077.17</v>
      </c>
      <c r="F178" s="35">
        <f>SUM(F177)</f>
        <v>2907922.83</v>
      </c>
      <c r="G178" s="36">
        <f t="shared" si="4"/>
        <v>0.515346195</v>
      </c>
    </row>
    <row r="179" spans="1:7" s="12" customFormat="1" ht="14.25" hidden="1">
      <c r="A179" s="30" t="s">
        <v>132</v>
      </c>
      <c r="B179" s="30" t="s">
        <v>133</v>
      </c>
      <c r="C179" s="29">
        <v>1</v>
      </c>
      <c r="D179" s="31">
        <v>266521688</v>
      </c>
      <c r="E179" s="31">
        <v>266452999</v>
      </c>
      <c r="F179" s="31">
        <f t="shared" si="3"/>
        <v>68689</v>
      </c>
      <c r="G179" s="28">
        <f t="shared" si="4"/>
        <v>0.9997422761332654</v>
      </c>
    </row>
    <row r="180" spans="1:7" s="9" customFormat="1" ht="14.25">
      <c r="A180" s="26" t="s">
        <v>132</v>
      </c>
      <c r="B180" s="26" t="s">
        <v>133</v>
      </c>
      <c r="C180" s="25"/>
      <c r="D180" s="27">
        <f>SUM(D179)</f>
        <v>266521688</v>
      </c>
      <c r="E180" s="27">
        <f>SUM(E179)</f>
        <v>266452999</v>
      </c>
      <c r="F180" s="27">
        <f>SUM(F179)</f>
        <v>68689</v>
      </c>
      <c r="G180" s="28">
        <f t="shared" si="4"/>
        <v>0.9997422761332654</v>
      </c>
    </row>
    <row r="181" spans="1:7" s="12" customFormat="1" ht="14.25" hidden="1">
      <c r="A181" s="30" t="s">
        <v>134</v>
      </c>
      <c r="B181" s="30" t="s">
        <v>135</v>
      </c>
      <c r="C181" s="29">
        <v>1</v>
      </c>
      <c r="D181" s="31">
        <v>266521688</v>
      </c>
      <c r="E181" s="31">
        <v>266452999</v>
      </c>
      <c r="F181" s="31">
        <f t="shared" si="3"/>
        <v>68689</v>
      </c>
      <c r="G181" s="28">
        <f t="shared" si="4"/>
        <v>0.9997422761332654</v>
      </c>
    </row>
    <row r="182" spans="1:7" s="9" customFormat="1" ht="14.25">
      <c r="A182" s="33" t="s">
        <v>134</v>
      </c>
      <c r="B182" s="33" t="s">
        <v>135</v>
      </c>
      <c r="C182" s="34"/>
      <c r="D182" s="35">
        <f>SUM(D181)</f>
        <v>266521688</v>
      </c>
      <c r="E182" s="35">
        <f>SUM(E181)</f>
        <v>266452999</v>
      </c>
      <c r="F182" s="35">
        <f>SUM(F181)</f>
        <v>68689</v>
      </c>
      <c r="G182" s="36">
        <f t="shared" si="4"/>
        <v>0.9997422761332654</v>
      </c>
    </row>
    <row r="183" spans="1:7" s="12" customFormat="1" ht="14.25" hidden="1">
      <c r="A183" s="30" t="s">
        <v>136</v>
      </c>
      <c r="B183" s="30" t="s">
        <v>137</v>
      </c>
      <c r="C183" s="29">
        <v>1</v>
      </c>
      <c r="D183" s="31">
        <v>5000000</v>
      </c>
      <c r="E183" s="31">
        <v>3903501</v>
      </c>
      <c r="F183" s="31">
        <f t="shared" si="3"/>
        <v>1096499</v>
      </c>
      <c r="G183" s="28">
        <f t="shared" si="4"/>
        <v>0.7807002</v>
      </c>
    </row>
    <row r="184" spans="1:7" s="12" customFormat="1" ht="14.25" hidden="1">
      <c r="A184" s="30" t="s">
        <v>136</v>
      </c>
      <c r="B184" s="30" t="s">
        <v>137</v>
      </c>
      <c r="C184" s="29">
        <v>1</v>
      </c>
      <c r="D184" s="31">
        <v>158000</v>
      </c>
      <c r="E184" s="31">
        <v>140000</v>
      </c>
      <c r="F184" s="31">
        <f t="shared" si="3"/>
        <v>18000</v>
      </c>
      <c r="G184" s="28">
        <f t="shared" si="4"/>
        <v>0.8860759493670886</v>
      </c>
    </row>
    <row r="185" spans="1:7" s="12" customFormat="1" ht="14.25" hidden="1">
      <c r="A185" s="30" t="s">
        <v>136</v>
      </c>
      <c r="B185" s="30" t="s">
        <v>137</v>
      </c>
      <c r="C185" s="29">
        <v>1</v>
      </c>
      <c r="D185" s="31">
        <v>31320900</v>
      </c>
      <c r="E185" s="31">
        <v>24512452.25</v>
      </c>
      <c r="F185" s="31">
        <f aca="true" t="shared" si="5" ref="F185:F275">+D185-E185</f>
        <v>6808447.75</v>
      </c>
      <c r="G185" s="28">
        <f t="shared" si="4"/>
        <v>0.7826228572614452</v>
      </c>
    </row>
    <row r="186" spans="1:10" s="9" customFormat="1" ht="14.25">
      <c r="A186" s="26" t="s">
        <v>136</v>
      </c>
      <c r="B186" s="26" t="s">
        <v>137</v>
      </c>
      <c r="C186" s="25"/>
      <c r="D186" s="27">
        <f>SUM(D183:D185)</f>
        <v>36478900</v>
      </c>
      <c r="E186" s="27">
        <f>SUM(E183:E185)</f>
        <v>28555953.25</v>
      </c>
      <c r="F186" s="27">
        <f>SUM(F183:F185)</f>
        <v>7922946.75</v>
      </c>
      <c r="G186" s="28">
        <f t="shared" si="4"/>
        <v>0.7828074105852972</v>
      </c>
      <c r="H186" s="10">
        <f>SUM(D189,D191)</f>
        <v>36478900</v>
      </c>
      <c r="I186" s="10">
        <f>SUM(E189,E191)</f>
        <v>28555953.25</v>
      </c>
      <c r="J186" s="10">
        <f>SUM(F189,F191)</f>
        <v>7922946.75</v>
      </c>
    </row>
    <row r="187" spans="1:7" s="12" customFormat="1" ht="14.25" hidden="1">
      <c r="A187" s="30" t="s">
        <v>138</v>
      </c>
      <c r="B187" s="30" t="s">
        <v>139</v>
      </c>
      <c r="C187" s="29">
        <v>1</v>
      </c>
      <c r="D187" s="31">
        <v>158000</v>
      </c>
      <c r="E187" s="31">
        <v>140000</v>
      </c>
      <c r="F187" s="31">
        <f t="shared" si="5"/>
        <v>18000</v>
      </c>
      <c r="G187" s="28">
        <f t="shared" si="4"/>
        <v>0.8860759493670886</v>
      </c>
    </row>
    <row r="188" spans="1:7" s="12" customFormat="1" ht="14.25" hidden="1">
      <c r="A188" s="30" t="s">
        <v>138</v>
      </c>
      <c r="B188" s="30" t="s">
        <v>139</v>
      </c>
      <c r="C188" s="29">
        <v>1</v>
      </c>
      <c r="D188" s="31">
        <v>31320900</v>
      </c>
      <c r="E188" s="31">
        <v>24512452.25</v>
      </c>
      <c r="F188" s="31">
        <f t="shared" si="5"/>
        <v>6808447.75</v>
      </c>
      <c r="G188" s="28">
        <f t="shared" si="4"/>
        <v>0.7826228572614452</v>
      </c>
    </row>
    <row r="189" spans="1:7" s="9" customFormat="1" ht="14.25">
      <c r="A189" s="33" t="s">
        <v>138</v>
      </c>
      <c r="B189" s="33" t="s">
        <v>139</v>
      </c>
      <c r="C189" s="34"/>
      <c r="D189" s="35">
        <f>SUM(D187:D188)</f>
        <v>31478900</v>
      </c>
      <c r="E189" s="35">
        <f>SUM(E187:E188)</f>
        <v>24652452.25</v>
      </c>
      <c r="F189" s="35">
        <f>SUM(F187:F188)</f>
        <v>6826447.75</v>
      </c>
      <c r="G189" s="36">
        <f t="shared" si="4"/>
        <v>0.7831421126532375</v>
      </c>
    </row>
    <row r="190" spans="1:7" s="12" customFormat="1" ht="14.25" hidden="1">
      <c r="A190" s="33" t="s">
        <v>140</v>
      </c>
      <c r="B190" s="33" t="s">
        <v>141</v>
      </c>
      <c r="C190" s="34">
        <v>1</v>
      </c>
      <c r="D190" s="35">
        <v>5000000</v>
      </c>
      <c r="E190" s="35">
        <v>3903501</v>
      </c>
      <c r="F190" s="35">
        <f t="shared" si="5"/>
        <v>1096499</v>
      </c>
      <c r="G190" s="36">
        <f t="shared" si="4"/>
        <v>0.7807002</v>
      </c>
    </row>
    <row r="191" spans="1:7" s="9" customFormat="1" ht="14.25">
      <c r="A191" s="33" t="s">
        <v>140</v>
      </c>
      <c r="B191" s="33" t="s">
        <v>141</v>
      </c>
      <c r="C191" s="34"/>
      <c r="D191" s="35">
        <f>SUM(D190)</f>
        <v>5000000</v>
      </c>
      <c r="E191" s="35">
        <f>SUM(E190)</f>
        <v>3903501</v>
      </c>
      <c r="F191" s="35">
        <f>SUM(F190)</f>
        <v>1096499</v>
      </c>
      <c r="G191" s="36">
        <f t="shared" si="4"/>
        <v>0.7807002</v>
      </c>
    </row>
    <row r="192" spans="1:7" s="12" customFormat="1" ht="14.25" hidden="1">
      <c r="A192" s="30" t="s">
        <v>142</v>
      </c>
      <c r="B192" s="30" t="s">
        <v>143</v>
      </c>
      <c r="C192" s="29">
        <v>1</v>
      </c>
      <c r="D192" s="31">
        <v>71000000</v>
      </c>
      <c r="E192" s="31">
        <v>57059747.51</v>
      </c>
      <c r="F192" s="31">
        <f t="shared" si="5"/>
        <v>13940252.490000002</v>
      </c>
      <c r="G192" s="28">
        <f t="shared" si="4"/>
        <v>0.8036584156338028</v>
      </c>
    </row>
    <row r="193" spans="1:7" s="12" customFormat="1" ht="14.25" hidden="1">
      <c r="A193" s="30" t="s">
        <v>142</v>
      </c>
      <c r="B193" s="30" t="s">
        <v>143</v>
      </c>
      <c r="C193" s="29">
        <v>1</v>
      </c>
      <c r="D193" s="31">
        <v>3600000</v>
      </c>
      <c r="E193" s="31">
        <v>2551563</v>
      </c>
      <c r="F193" s="31">
        <f t="shared" si="5"/>
        <v>1048437</v>
      </c>
      <c r="G193" s="28">
        <f t="shared" si="4"/>
        <v>0.7087675</v>
      </c>
    </row>
    <row r="194" spans="1:7" s="12" customFormat="1" ht="14.25" hidden="1">
      <c r="A194" s="30" t="s">
        <v>142</v>
      </c>
      <c r="B194" s="30" t="s">
        <v>143</v>
      </c>
      <c r="C194" s="29">
        <v>1</v>
      </c>
      <c r="D194" s="31">
        <v>709760970</v>
      </c>
      <c r="E194" s="31">
        <v>690686809.67</v>
      </c>
      <c r="F194" s="31">
        <f t="shared" si="5"/>
        <v>19074160.330000043</v>
      </c>
      <c r="G194" s="28">
        <f t="shared" si="4"/>
        <v>0.973125937975992</v>
      </c>
    </row>
    <row r="195" spans="1:7" s="12" customFormat="1" ht="14.25" hidden="1">
      <c r="A195" s="30" t="s">
        <v>142</v>
      </c>
      <c r="B195" s="30" t="s">
        <v>143</v>
      </c>
      <c r="C195" s="29">
        <v>1</v>
      </c>
      <c r="D195" s="31">
        <v>3100000</v>
      </c>
      <c r="E195" s="31">
        <v>966592.17</v>
      </c>
      <c r="F195" s="31">
        <f t="shared" si="5"/>
        <v>2133407.83</v>
      </c>
      <c r="G195" s="28">
        <f t="shared" si="4"/>
        <v>0.3118039258064516</v>
      </c>
    </row>
    <row r="196" spans="1:10" s="9" customFormat="1" ht="14.25">
      <c r="A196" s="26" t="s">
        <v>142</v>
      </c>
      <c r="B196" s="26" t="s">
        <v>143</v>
      </c>
      <c r="C196" s="25"/>
      <c r="D196" s="27">
        <f>SUM(D192:D195)</f>
        <v>787460970</v>
      </c>
      <c r="E196" s="27">
        <f>SUM(E192:E195)</f>
        <v>751264712.3499999</v>
      </c>
      <c r="F196" s="27">
        <f>SUM(F192:F195)</f>
        <v>36196257.65000004</v>
      </c>
      <c r="G196" s="28">
        <f t="shared" si="4"/>
        <v>0.9540342200706149</v>
      </c>
      <c r="H196" s="10">
        <f>SUM(D200,D202,D207,D210,D214,D218,D221)</f>
        <v>787460970</v>
      </c>
      <c r="I196" s="10">
        <f>SUM(E200,E202,E207,E210,E214,E218,E221)</f>
        <v>751264712.35</v>
      </c>
      <c r="J196" s="10">
        <f>SUM(F200,F202,F207,F210,F214,F218,F221)</f>
        <v>36196257.64999998</v>
      </c>
    </row>
    <row r="197" spans="1:7" s="12" customFormat="1" ht="14.25" hidden="1">
      <c r="A197" s="30" t="s">
        <v>144</v>
      </c>
      <c r="B197" s="30" t="s">
        <v>145</v>
      </c>
      <c r="C197" s="29">
        <v>1</v>
      </c>
      <c r="D197" s="31">
        <v>34000000</v>
      </c>
      <c r="E197" s="31">
        <v>32663285.9</v>
      </c>
      <c r="F197" s="31">
        <f t="shared" si="5"/>
        <v>1336714.1000000015</v>
      </c>
      <c r="G197" s="28">
        <f t="shared" si="4"/>
        <v>0.9606848794117646</v>
      </c>
    </row>
    <row r="198" spans="1:7" s="12" customFormat="1" ht="14.25" hidden="1">
      <c r="A198" s="30" t="s">
        <v>144</v>
      </c>
      <c r="B198" s="30" t="s">
        <v>145</v>
      </c>
      <c r="C198" s="29">
        <v>1</v>
      </c>
      <c r="D198" s="31">
        <v>530792753</v>
      </c>
      <c r="E198" s="31">
        <v>530713057.66</v>
      </c>
      <c r="F198" s="31">
        <f t="shared" si="5"/>
        <v>79695.33999997377</v>
      </c>
      <c r="G198" s="28">
        <f t="shared" si="4"/>
        <v>0.9998498560133884</v>
      </c>
    </row>
    <row r="199" spans="1:7" s="12" customFormat="1" ht="14.25" hidden="1">
      <c r="A199" s="30" t="s">
        <v>144</v>
      </c>
      <c r="B199" s="30" t="s">
        <v>145</v>
      </c>
      <c r="C199" s="29">
        <v>1</v>
      </c>
      <c r="D199" s="31">
        <v>100000</v>
      </c>
      <c r="E199" s="31">
        <v>37000</v>
      </c>
      <c r="F199" s="31">
        <f t="shared" si="5"/>
        <v>63000</v>
      </c>
      <c r="G199" s="28">
        <f t="shared" si="4"/>
        <v>0.37</v>
      </c>
    </row>
    <row r="200" spans="1:7" s="9" customFormat="1" ht="14.25">
      <c r="A200" s="33" t="s">
        <v>144</v>
      </c>
      <c r="B200" s="33" t="s">
        <v>145</v>
      </c>
      <c r="C200" s="34"/>
      <c r="D200" s="35">
        <f>SUM(D197:D199)</f>
        <v>564892753</v>
      </c>
      <c r="E200" s="35">
        <f>SUM(E197:E199)</f>
        <v>563413343.5600001</v>
      </c>
      <c r="F200" s="35">
        <f>SUM(F197:F199)</f>
        <v>1479409.4399999753</v>
      </c>
      <c r="G200" s="36">
        <f t="shared" si="4"/>
        <v>0.9973810790948491</v>
      </c>
    </row>
    <row r="201" spans="1:7" s="12" customFormat="1" ht="14.25" hidden="1">
      <c r="A201" s="33" t="s">
        <v>146</v>
      </c>
      <c r="B201" s="33" t="s">
        <v>147</v>
      </c>
      <c r="C201" s="34">
        <v>1</v>
      </c>
      <c r="D201" s="35">
        <v>1000000</v>
      </c>
      <c r="E201" s="35">
        <v>826200</v>
      </c>
      <c r="F201" s="35">
        <f t="shared" si="5"/>
        <v>173800</v>
      </c>
      <c r="G201" s="36">
        <f aca="true" t="shared" si="6" ref="G201:G264">E201/D201</f>
        <v>0.8262</v>
      </c>
    </row>
    <row r="202" spans="1:7" s="9" customFormat="1" ht="14.25">
      <c r="A202" s="33" t="s">
        <v>146</v>
      </c>
      <c r="B202" s="33" t="s">
        <v>147</v>
      </c>
      <c r="C202" s="34"/>
      <c r="D202" s="35">
        <f>SUM(D201)</f>
        <v>1000000</v>
      </c>
      <c r="E202" s="35">
        <f>SUM(E201)</f>
        <v>826200</v>
      </c>
      <c r="F202" s="35">
        <f>SUM(F201)</f>
        <v>173800</v>
      </c>
      <c r="G202" s="36">
        <f t="shared" si="6"/>
        <v>0.8262</v>
      </c>
    </row>
    <row r="203" spans="1:7" s="12" customFormat="1" ht="14.25" hidden="1">
      <c r="A203" s="33" t="s">
        <v>148</v>
      </c>
      <c r="B203" s="33" t="s">
        <v>149</v>
      </c>
      <c r="C203" s="34">
        <v>1</v>
      </c>
      <c r="D203" s="35">
        <v>14500000</v>
      </c>
      <c r="E203" s="35">
        <v>9151829.95</v>
      </c>
      <c r="F203" s="35">
        <f t="shared" si="5"/>
        <v>5348170.050000001</v>
      </c>
      <c r="G203" s="36">
        <f t="shared" si="6"/>
        <v>0.6311606862068965</v>
      </c>
    </row>
    <row r="204" spans="1:7" s="12" customFormat="1" ht="14.25" hidden="1">
      <c r="A204" s="33" t="s">
        <v>148</v>
      </c>
      <c r="B204" s="33" t="s">
        <v>149</v>
      </c>
      <c r="C204" s="34">
        <v>1</v>
      </c>
      <c r="D204" s="35">
        <v>2100000</v>
      </c>
      <c r="E204" s="35">
        <v>1334200</v>
      </c>
      <c r="F204" s="35">
        <f t="shared" si="5"/>
        <v>765800</v>
      </c>
      <c r="G204" s="36">
        <f t="shared" si="6"/>
        <v>0.6353333333333333</v>
      </c>
    </row>
    <row r="205" spans="1:7" s="12" customFormat="1" ht="14.25" hidden="1">
      <c r="A205" s="33" t="s">
        <v>148</v>
      </c>
      <c r="B205" s="33" t="s">
        <v>149</v>
      </c>
      <c r="C205" s="34">
        <v>1</v>
      </c>
      <c r="D205" s="35">
        <v>158307376</v>
      </c>
      <c r="E205" s="35">
        <v>145077612.66</v>
      </c>
      <c r="F205" s="35">
        <f t="shared" si="5"/>
        <v>13229763.340000004</v>
      </c>
      <c r="G205" s="36">
        <f t="shared" si="6"/>
        <v>0.9164298993876318</v>
      </c>
    </row>
    <row r="206" spans="1:7" s="12" customFormat="1" ht="14.25" hidden="1">
      <c r="A206" s="33" t="s">
        <v>148</v>
      </c>
      <c r="B206" s="33" t="s">
        <v>149</v>
      </c>
      <c r="C206" s="34">
        <v>1</v>
      </c>
      <c r="D206" s="35">
        <v>3000000</v>
      </c>
      <c r="E206" s="35">
        <v>929592.17</v>
      </c>
      <c r="F206" s="35">
        <f t="shared" si="5"/>
        <v>2070407.83</v>
      </c>
      <c r="G206" s="36">
        <f t="shared" si="6"/>
        <v>0.30986405666666667</v>
      </c>
    </row>
    <row r="207" spans="1:7" s="9" customFormat="1" ht="14.25">
      <c r="A207" s="33" t="s">
        <v>148</v>
      </c>
      <c r="B207" s="33" t="s">
        <v>149</v>
      </c>
      <c r="C207" s="34"/>
      <c r="D207" s="35">
        <f>SUM(D203:D206)</f>
        <v>177907376</v>
      </c>
      <c r="E207" s="35">
        <f>SUM(E203:E206)</f>
        <v>156493234.77999997</v>
      </c>
      <c r="F207" s="35">
        <f>SUM(F203:F206)</f>
        <v>21414141.220000006</v>
      </c>
      <c r="G207" s="36">
        <f t="shared" si="6"/>
        <v>0.879633201829698</v>
      </c>
    </row>
    <row r="208" spans="1:7" s="12" customFormat="1" ht="14.25" hidden="1">
      <c r="A208" s="33" t="s">
        <v>150</v>
      </c>
      <c r="B208" s="33" t="s">
        <v>151</v>
      </c>
      <c r="C208" s="34">
        <v>1</v>
      </c>
      <c r="D208" s="35">
        <v>1500000</v>
      </c>
      <c r="E208" s="35">
        <v>0</v>
      </c>
      <c r="F208" s="35">
        <f t="shared" si="5"/>
        <v>1500000</v>
      </c>
      <c r="G208" s="36">
        <f t="shared" si="6"/>
        <v>0</v>
      </c>
    </row>
    <row r="209" spans="1:7" s="12" customFormat="1" ht="14.25" hidden="1">
      <c r="A209" s="33" t="s">
        <v>150</v>
      </c>
      <c r="B209" s="33" t="s">
        <v>151</v>
      </c>
      <c r="C209" s="34">
        <v>1</v>
      </c>
      <c r="D209" s="35">
        <v>2515000</v>
      </c>
      <c r="E209" s="35">
        <v>1307000</v>
      </c>
      <c r="F209" s="35">
        <f t="shared" si="5"/>
        <v>1208000</v>
      </c>
      <c r="G209" s="36">
        <f t="shared" si="6"/>
        <v>0.5196819085487078</v>
      </c>
    </row>
    <row r="210" spans="1:7" s="9" customFormat="1" ht="14.25">
      <c r="A210" s="33" t="s">
        <v>150</v>
      </c>
      <c r="B210" s="33" t="s">
        <v>151</v>
      </c>
      <c r="C210" s="34"/>
      <c r="D210" s="35">
        <f>SUM(D208:D209)</f>
        <v>4015000</v>
      </c>
      <c r="E210" s="35">
        <f>SUM(E208:E209)</f>
        <v>1307000</v>
      </c>
      <c r="F210" s="35">
        <f>SUM(F208:F209)</f>
        <v>2708000</v>
      </c>
      <c r="G210" s="36">
        <f t="shared" si="6"/>
        <v>0.32552926525529263</v>
      </c>
    </row>
    <row r="211" spans="1:7" s="12" customFormat="1" ht="14.25" hidden="1">
      <c r="A211" s="33" t="s">
        <v>152</v>
      </c>
      <c r="B211" s="33" t="s">
        <v>153</v>
      </c>
      <c r="C211" s="34">
        <v>1</v>
      </c>
      <c r="D211" s="35">
        <v>2500000</v>
      </c>
      <c r="E211" s="35">
        <v>1227531.36</v>
      </c>
      <c r="F211" s="35">
        <f t="shared" si="5"/>
        <v>1272468.64</v>
      </c>
      <c r="G211" s="36">
        <f t="shared" si="6"/>
        <v>0.49101254400000005</v>
      </c>
    </row>
    <row r="212" spans="1:7" s="12" customFormat="1" ht="14.25" hidden="1">
      <c r="A212" s="33" t="s">
        <v>152</v>
      </c>
      <c r="B212" s="33" t="s">
        <v>153</v>
      </c>
      <c r="C212" s="34">
        <v>1</v>
      </c>
      <c r="D212" s="35">
        <v>400000</v>
      </c>
      <c r="E212" s="35">
        <v>154000</v>
      </c>
      <c r="F212" s="35">
        <f t="shared" si="5"/>
        <v>246000</v>
      </c>
      <c r="G212" s="36">
        <f t="shared" si="6"/>
        <v>0.385</v>
      </c>
    </row>
    <row r="213" spans="1:7" s="12" customFormat="1" ht="14.25" hidden="1">
      <c r="A213" s="33" t="s">
        <v>152</v>
      </c>
      <c r="B213" s="33" t="s">
        <v>153</v>
      </c>
      <c r="C213" s="34">
        <v>1</v>
      </c>
      <c r="D213" s="35">
        <v>4233596</v>
      </c>
      <c r="E213" s="35">
        <v>2627755</v>
      </c>
      <c r="F213" s="35">
        <f t="shared" si="5"/>
        <v>1605841</v>
      </c>
      <c r="G213" s="36">
        <f t="shared" si="6"/>
        <v>0.6206910153921158</v>
      </c>
    </row>
    <row r="214" spans="1:7" s="9" customFormat="1" ht="14.25">
      <c r="A214" s="33" t="s">
        <v>152</v>
      </c>
      <c r="B214" s="33" t="s">
        <v>153</v>
      </c>
      <c r="C214" s="34"/>
      <c r="D214" s="35">
        <f>SUM(D211:D213)</f>
        <v>7133596</v>
      </c>
      <c r="E214" s="35">
        <f>SUM(E211:E213)</f>
        <v>4009286.3600000003</v>
      </c>
      <c r="F214" s="35">
        <f>SUM(F211:F213)</f>
        <v>3124309.6399999997</v>
      </c>
      <c r="G214" s="36">
        <f t="shared" si="6"/>
        <v>0.562028794453737</v>
      </c>
    </row>
    <row r="215" spans="1:7" s="12" customFormat="1" ht="14.25" hidden="1">
      <c r="A215" s="33" t="s">
        <v>154</v>
      </c>
      <c r="B215" s="33" t="s">
        <v>155</v>
      </c>
      <c r="C215" s="34">
        <v>1</v>
      </c>
      <c r="D215" s="35">
        <v>17000000</v>
      </c>
      <c r="E215" s="35">
        <v>12828114</v>
      </c>
      <c r="F215" s="35">
        <f t="shared" si="5"/>
        <v>4171886</v>
      </c>
      <c r="G215" s="36">
        <f t="shared" si="6"/>
        <v>0.7545949411764706</v>
      </c>
    </row>
    <row r="216" spans="1:7" s="12" customFormat="1" ht="14.25" hidden="1">
      <c r="A216" s="33" t="s">
        <v>154</v>
      </c>
      <c r="B216" s="33" t="s">
        <v>155</v>
      </c>
      <c r="C216" s="34">
        <v>1</v>
      </c>
      <c r="D216" s="35">
        <v>1100000</v>
      </c>
      <c r="E216" s="35">
        <v>1063363</v>
      </c>
      <c r="F216" s="35">
        <f t="shared" si="5"/>
        <v>36637</v>
      </c>
      <c r="G216" s="36">
        <f t="shared" si="6"/>
        <v>0.9666936363636364</v>
      </c>
    </row>
    <row r="217" spans="1:7" s="12" customFormat="1" ht="14.25" hidden="1">
      <c r="A217" s="33" t="s">
        <v>154</v>
      </c>
      <c r="B217" s="33" t="s">
        <v>155</v>
      </c>
      <c r="C217" s="34">
        <v>1</v>
      </c>
      <c r="D217" s="35">
        <v>13812245</v>
      </c>
      <c r="E217" s="35">
        <v>10862033.35</v>
      </c>
      <c r="F217" s="35">
        <f t="shared" si="5"/>
        <v>2950211.6500000004</v>
      </c>
      <c r="G217" s="36">
        <f t="shared" si="6"/>
        <v>0.7864060730170946</v>
      </c>
    </row>
    <row r="218" spans="1:7" s="9" customFormat="1" ht="14.25">
      <c r="A218" s="33" t="s">
        <v>154</v>
      </c>
      <c r="B218" s="33" t="s">
        <v>155</v>
      </c>
      <c r="C218" s="34"/>
      <c r="D218" s="35">
        <f>SUM(D215:D217)</f>
        <v>31912245</v>
      </c>
      <c r="E218" s="35">
        <f>SUM(E215:E217)</f>
        <v>24753510.35</v>
      </c>
      <c r="F218" s="35">
        <f>SUM(F215:F217)</f>
        <v>7158734.65</v>
      </c>
      <c r="G218" s="36">
        <f t="shared" si="6"/>
        <v>0.7756743641821502</v>
      </c>
    </row>
    <row r="219" spans="1:7" s="12" customFormat="1" ht="14.25" hidden="1">
      <c r="A219" s="33" t="s">
        <v>156</v>
      </c>
      <c r="B219" s="33" t="s">
        <v>157</v>
      </c>
      <c r="C219" s="34">
        <v>1</v>
      </c>
      <c r="D219" s="35">
        <v>500000</v>
      </c>
      <c r="E219" s="35">
        <v>362786.3</v>
      </c>
      <c r="F219" s="35">
        <f t="shared" si="5"/>
        <v>137213.7</v>
      </c>
      <c r="G219" s="36">
        <f t="shared" si="6"/>
        <v>0.7255726</v>
      </c>
    </row>
    <row r="220" spans="1:7" s="12" customFormat="1" ht="14.25" hidden="1">
      <c r="A220" s="33" t="s">
        <v>156</v>
      </c>
      <c r="B220" s="33" t="s">
        <v>157</v>
      </c>
      <c r="C220" s="34">
        <v>1</v>
      </c>
      <c r="D220" s="35">
        <v>100000</v>
      </c>
      <c r="E220" s="35">
        <v>99351</v>
      </c>
      <c r="F220" s="35">
        <f t="shared" si="5"/>
        <v>649</v>
      </c>
      <c r="G220" s="36">
        <f t="shared" si="6"/>
        <v>0.99351</v>
      </c>
    </row>
    <row r="221" spans="1:7" s="9" customFormat="1" ht="14.25">
      <c r="A221" s="33" t="s">
        <v>156</v>
      </c>
      <c r="B221" s="33" t="s">
        <v>157</v>
      </c>
      <c r="C221" s="34"/>
      <c r="D221" s="35">
        <f>SUM(D219:D220)</f>
        <v>600000</v>
      </c>
      <c r="E221" s="35">
        <f>SUM(E219:E220)</f>
        <v>462137.3</v>
      </c>
      <c r="F221" s="35">
        <f>SUM(F219:F220)</f>
        <v>137862.7</v>
      </c>
      <c r="G221" s="36">
        <f t="shared" si="6"/>
        <v>0.7702288333333334</v>
      </c>
    </row>
    <row r="222" spans="1:7" s="12" customFormat="1" ht="14.25" hidden="1">
      <c r="A222" s="30" t="s">
        <v>158</v>
      </c>
      <c r="B222" s="30" t="s">
        <v>159</v>
      </c>
      <c r="C222" s="29">
        <v>1</v>
      </c>
      <c r="D222" s="31">
        <v>8075000</v>
      </c>
      <c r="E222" s="31">
        <v>559063.5</v>
      </c>
      <c r="F222" s="31">
        <f t="shared" si="5"/>
        <v>7515936.5</v>
      </c>
      <c r="G222" s="28">
        <f t="shared" si="6"/>
        <v>0.06923386996904025</v>
      </c>
    </row>
    <row r="223" spans="1:10" s="9" customFormat="1" ht="14.25">
      <c r="A223" s="26" t="s">
        <v>158</v>
      </c>
      <c r="B223" s="26" t="s">
        <v>159</v>
      </c>
      <c r="C223" s="25"/>
      <c r="D223" s="27">
        <f>SUM(D222)</f>
        <v>8075000</v>
      </c>
      <c r="E223" s="27">
        <f>SUM(E222)</f>
        <v>559063.5</v>
      </c>
      <c r="F223" s="27">
        <f>SUM(F222)</f>
        <v>7515936.5</v>
      </c>
      <c r="G223" s="28">
        <f t="shared" si="6"/>
        <v>0.06923386996904025</v>
      </c>
      <c r="H223" s="10">
        <f>SUM(D225,D227,D229)</f>
        <v>8075000</v>
      </c>
      <c r="I223" s="10">
        <f>SUM(E225,E227,E229)</f>
        <v>559063.5</v>
      </c>
      <c r="J223" s="10">
        <f>SUM(F225,F227,F229)</f>
        <v>7515936.5</v>
      </c>
    </row>
    <row r="224" spans="1:7" s="12" customFormat="1" ht="14.25" hidden="1">
      <c r="A224" s="30" t="s">
        <v>160</v>
      </c>
      <c r="B224" s="30" t="s">
        <v>161</v>
      </c>
      <c r="C224" s="29">
        <v>1</v>
      </c>
      <c r="D224" s="31">
        <v>1500000</v>
      </c>
      <c r="E224" s="31">
        <v>0</v>
      </c>
      <c r="F224" s="31">
        <f t="shared" si="5"/>
        <v>1500000</v>
      </c>
      <c r="G224" s="28">
        <f t="shared" si="6"/>
        <v>0</v>
      </c>
    </row>
    <row r="225" spans="1:7" s="9" customFormat="1" ht="14.25">
      <c r="A225" s="33" t="s">
        <v>160</v>
      </c>
      <c r="B225" s="33" t="s">
        <v>161</v>
      </c>
      <c r="C225" s="34"/>
      <c r="D225" s="35">
        <f>SUM(D224)</f>
        <v>1500000</v>
      </c>
      <c r="E225" s="35">
        <f>SUM(E224)</f>
        <v>0</v>
      </c>
      <c r="F225" s="35">
        <f>SUM(F224)</f>
        <v>1500000</v>
      </c>
      <c r="G225" s="36">
        <f t="shared" si="6"/>
        <v>0</v>
      </c>
    </row>
    <row r="226" spans="1:7" s="12" customFormat="1" ht="14.25" hidden="1">
      <c r="A226" s="33" t="s">
        <v>162</v>
      </c>
      <c r="B226" s="33" t="s">
        <v>163</v>
      </c>
      <c r="C226" s="34">
        <v>1</v>
      </c>
      <c r="D226" s="35">
        <v>5500000</v>
      </c>
      <c r="E226" s="35">
        <v>536026</v>
      </c>
      <c r="F226" s="35">
        <f t="shared" si="5"/>
        <v>4963974</v>
      </c>
      <c r="G226" s="36">
        <f t="shared" si="6"/>
        <v>0.09745927272727273</v>
      </c>
    </row>
    <row r="227" spans="1:7" s="9" customFormat="1" ht="14.25">
      <c r="A227" s="33" t="s">
        <v>162</v>
      </c>
      <c r="B227" s="33" t="s">
        <v>163</v>
      </c>
      <c r="C227" s="34"/>
      <c r="D227" s="35">
        <f>SUM(D226)</f>
        <v>5500000</v>
      </c>
      <c r="E227" s="35">
        <f>SUM(E226)</f>
        <v>536026</v>
      </c>
      <c r="F227" s="35">
        <f>SUM(F226)</f>
        <v>4963974</v>
      </c>
      <c r="G227" s="36">
        <f t="shared" si="6"/>
        <v>0.09745927272727273</v>
      </c>
    </row>
    <row r="228" spans="1:7" s="12" customFormat="1" ht="14.25" hidden="1">
      <c r="A228" s="33" t="s">
        <v>164</v>
      </c>
      <c r="B228" s="33" t="s">
        <v>165</v>
      </c>
      <c r="C228" s="34">
        <v>1</v>
      </c>
      <c r="D228" s="35">
        <v>1075000</v>
      </c>
      <c r="E228" s="35">
        <v>23037.5</v>
      </c>
      <c r="F228" s="35">
        <f t="shared" si="5"/>
        <v>1051962.5</v>
      </c>
      <c r="G228" s="36">
        <f t="shared" si="6"/>
        <v>0.021430232558139535</v>
      </c>
    </row>
    <row r="229" spans="1:7" s="9" customFormat="1" ht="14.25">
      <c r="A229" s="33" t="s">
        <v>164</v>
      </c>
      <c r="B229" s="33" t="s">
        <v>165</v>
      </c>
      <c r="C229" s="34"/>
      <c r="D229" s="35">
        <f>SUM(D228)</f>
        <v>1075000</v>
      </c>
      <c r="E229" s="35">
        <f>SUM(E228)</f>
        <v>23037.5</v>
      </c>
      <c r="F229" s="35">
        <f>SUM(F228)</f>
        <v>1051962.5</v>
      </c>
      <c r="G229" s="36">
        <f t="shared" si="6"/>
        <v>0.021430232558139535</v>
      </c>
    </row>
    <row r="230" spans="1:7" s="12" customFormat="1" ht="14.25" hidden="1">
      <c r="A230" s="30" t="s">
        <v>166</v>
      </c>
      <c r="B230" s="30" t="s">
        <v>167</v>
      </c>
      <c r="C230" s="29">
        <v>1</v>
      </c>
      <c r="D230" s="31">
        <v>92971869</v>
      </c>
      <c r="E230" s="31">
        <v>61942484.6</v>
      </c>
      <c r="F230" s="31">
        <f t="shared" si="5"/>
        <v>31029384.4</v>
      </c>
      <c r="G230" s="28">
        <f t="shared" si="6"/>
        <v>0.6662497513091836</v>
      </c>
    </row>
    <row r="231" spans="1:7" s="12" customFormat="1" ht="14.25" hidden="1">
      <c r="A231" s="30" t="s">
        <v>166</v>
      </c>
      <c r="B231" s="30" t="s">
        <v>167</v>
      </c>
      <c r="C231" s="29">
        <v>1</v>
      </c>
      <c r="D231" s="31">
        <v>5385062</v>
      </c>
      <c r="E231" s="31">
        <v>3164313.96</v>
      </c>
      <c r="F231" s="31">
        <f t="shared" si="5"/>
        <v>2220748.04</v>
      </c>
      <c r="G231" s="28">
        <f t="shared" si="6"/>
        <v>0.5876095688406188</v>
      </c>
    </row>
    <row r="232" spans="1:7" s="12" customFormat="1" ht="14.25" hidden="1">
      <c r="A232" s="30" t="s">
        <v>166</v>
      </c>
      <c r="B232" s="30" t="s">
        <v>167</v>
      </c>
      <c r="C232" s="29">
        <v>1</v>
      </c>
      <c r="D232" s="31">
        <v>650632837</v>
      </c>
      <c r="E232" s="31">
        <v>523086144.9</v>
      </c>
      <c r="F232" s="31">
        <f t="shared" si="5"/>
        <v>127546692.10000002</v>
      </c>
      <c r="G232" s="28">
        <f t="shared" si="6"/>
        <v>0.803965178443645</v>
      </c>
    </row>
    <row r="233" spans="1:7" s="12" customFormat="1" ht="14.25" hidden="1">
      <c r="A233" s="30" t="s">
        <v>166</v>
      </c>
      <c r="B233" s="30" t="s">
        <v>167</v>
      </c>
      <c r="C233" s="29">
        <v>1</v>
      </c>
      <c r="D233" s="31">
        <v>11975200</v>
      </c>
      <c r="E233" s="31">
        <v>1903123</v>
      </c>
      <c r="F233" s="31">
        <f t="shared" si="5"/>
        <v>10072077</v>
      </c>
      <c r="G233" s="28">
        <f t="shared" si="6"/>
        <v>0.15892202217917029</v>
      </c>
    </row>
    <row r="234" spans="1:10" s="9" customFormat="1" ht="14.25">
      <c r="A234" s="26" t="s">
        <v>166</v>
      </c>
      <c r="B234" s="26" t="s">
        <v>167</v>
      </c>
      <c r="C234" s="25"/>
      <c r="D234" s="27">
        <f>SUM(D230:D233)</f>
        <v>760964968</v>
      </c>
      <c r="E234" s="27">
        <f>SUM(E230:E233)</f>
        <v>590096066.46</v>
      </c>
      <c r="F234" s="27">
        <f>SUM(F230:F233)</f>
        <v>170868901.54000002</v>
      </c>
      <c r="G234" s="28">
        <f t="shared" si="6"/>
        <v>0.7754575982793469</v>
      </c>
      <c r="H234" s="10">
        <f>SUM(D239,D259,D271,D297,D311)</f>
        <v>760964968</v>
      </c>
      <c r="I234" s="10">
        <f>SUM(E239,E259,E271,E297,E311)</f>
        <v>590096066.46</v>
      </c>
      <c r="J234" s="10">
        <f>SUM(F239,F259,F271,F297,F311)</f>
        <v>170868901.53999996</v>
      </c>
    </row>
    <row r="235" spans="1:7" s="12" customFormat="1" ht="14.25" hidden="1">
      <c r="A235" s="30" t="s">
        <v>168</v>
      </c>
      <c r="B235" s="30" t="s">
        <v>169</v>
      </c>
      <c r="C235" s="29">
        <v>1</v>
      </c>
      <c r="D235" s="31">
        <v>39105000</v>
      </c>
      <c r="E235" s="31">
        <v>22392881.05</v>
      </c>
      <c r="F235" s="31">
        <f t="shared" si="5"/>
        <v>16712118.95</v>
      </c>
      <c r="G235" s="28">
        <f t="shared" si="6"/>
        <v>0.5726347282956143</v>
      </c>
    </row>
    <row r="236" spans="1:7" s="12" customFormat="1" ht="14.25" hidden="1">
      <c r="A236" s="30" t="s">
        <v>168</v>
      </c>
      <c r="B236" s="30" t="s">
        <v>169</v>
      </c>
      <c r="C236" s="29">
        <v>1</v>
      </c>
      <c r="D236" s="31">
        <v>3300554</v>
      </c>
      <c r="E236" s="31">
        <v>1825049.33</v>
      </c>
      <c r="F236" s="31">
        <f t="shared" si="5"/>
        <v>1475504.67</v>
      </c>
      <c r="G236" s="28">
        <f t="shared" si="6"/>
        <v>0.5529524225327022</v>
      </c>
    </row>
    <row r="237" spans="1:7" s="12" customFormat="1" ht="14.25" hidden="1">
      <c r="A237" s="30" t="s">
        <v>168</v>
      </c>
      <c r="B237" s="30" t="s">
        <v>169</v>
      </c>
      <c r="C237" s="29">
        <v>1</v>
      </c>
      <c r="D237" s="31">
        <v>382270933</v>
      </c>
      <c r="E237" s="31">
        <v>326677079.99</v>
      </c>
      <c r="F237" s="31">
        <f t="shared" si="5"/>
        <v>55593853.00999999</v>
      </c>
      <c r="G237" s="28">
        <f t="shared" si="6"/>
        <v>0.8545694997688982</v>
      </c>
    </row>
    <row r="238" spans="1:7" s="12" customFormat="1" ht="14.25" hidden="1">
      <c r="A238" s="30" t="s">
        <v>168</v>
      </c>
      <c r="B238" s="30" t="s">
        <v>169</v>
      </c>
      <c r="C238" s="29">
        <v>1</v>
      </c>
      <c r="D238" s="31">
        <v>4220000</v>
      </c>
      <c r="E238" s="31">
        <v>1480229</v>
      </c>
      <c r="F238" s="31">
        <f t="shared" si="5"/>
        <v>2739771</v>
      </c>
      <c r="G238" s="28">
        <f t="shared" si="6"/>
        <v>0.35076516587677725</v>
      </c>
    </row>
    <row r="239" spans="1:10" s="9" customFormat="1" ht="14.25">
      <c r="A239" s="26" t="s">
        <v>168</v>
      </c>
      <c r="B239" s="26" t="s">
        <v>169</v>
      </c>
      <c r="C239" s="25"/>
      <c r="D239" s="27">
        <f>SUM(D235:D238)</f>
        <v>428896487</v>
      </c>
      <c r="E239" s="27">
        <f>SUM(E235:E238)</f>
        <v>352375239.37</v>
      </c>
      <c r="F239" s="27">
        <f>SUM(F235:F238)</f>
        <v>76521247.63</v>
      </c>
      <c r="G239" s="28">
        <f t="shared" si="6"/>
        <v>0.8215857439979452</v>
      </c>
      <c r="H239" s="10">
        <f>SUM(D244,D247,D252,D255)</f>
        <v>428896487</v>
      </c>
      <c r="I239" s="10">
        <f>SUM(E244,E247,E252,E255)</f>
        <v>352375239.37</v>
      </c>
      <c r="J239" s="10">
        <f>SUM(F244,F247,F252,F255)</f>
        <v>76521247.63</v>
      </c>
    </row>
    <row r="240" spans="1:7" s="12" customFormat="1" ht="14.25" hidden="1">
      <c r="A240" s="30" t="s">
        <v>170</v>
      </c>
      <c r="B240" s="30" t="s">
        <v>171</v>
      </c>
      <c r="C240" s="29">
        <v>1</v>
      </c>
      <c r="D240" s="31">
        <v>32255000</v>
      </c>
      <c r="E240" s="31">
        <v>17270478.9</v>
      </c>
      <c r="F240" s="31">
        <f t="shared" si="5"/>
        <v>14984521.100000001</v>
      </c>
      <c r="G240" s="28">
        <f t="shared" si="6"/>
        <v>0.5354357122926677</v>
      </c>
    </row>
    <row r="241" spans="1:7" s="12" customFormat="1" ht="14.25" hidden="1">
      <c r="A241" s="30" t="s">
        <v>170</v>
      </c>
      <c r="B241" s="30" t="s">
        <v>171</v>
      </c>
      <c r="C241" s="29">
        <v>1</v>
      </c>
      <c r="D241" s="31">
        <v>3250000</v>
      </c>
      <c r="E241" s="31">
        <v>1783447</v>
      </c>
      <c r="F241" s="31">
        <f t="shared" si="5"/>
        <v>1466553</v>
      </c>
      <c r="G241" s="28">
        <f t="shared" si="6"/>
        <v>0.548752923076923</v>
      </c>
    </row>
    <row r="242" spans="1:7" s="12" customFormat="1" ht="14.25" hidden="1">
      <c r="A242" s="30" t="s">
        <v>170</v>
      </c>
      <c r="B242" s="30" t="s">
        <v>171</v>
      </c>
      <c r="C242" s="29">
        <v>1</v>
      </c>
      <c r="D242" s="31">
        <v>171264747</v>
      </c>
      <c r="E242" s="31">
        <v>139908923.05</v>
      </c>
      <c r="F242" s="31">
        <f t="shared" si="5"/>
        <v>31355823.949999988</v>
      </c>
      <c r="G242" s="28">
        <f t="shared" si="6"/>
        <v>0.8169160641681853</v>
      </c>
    </row>
    <row r="243" spans="1:7" s="12" customFormat="1" ht="14.25" hidden="1">
      <c r="A243" s="30" t="s">
        <v>170</v>
      </c>
      <c r="B243" s="30" t="s">
        <v>171</v>
      </c>
      <c r="C243" s="29">
        <v>1</v>
      </c>
      <c r="D243" s="31">
        <v>3815015</v>
      </c>
      <c r="E243" s="31">
        <v>1480229</v>
      </c>
      <c r="F243" s="31">
        <f t="shared" si="5"/>
        <v>2334786</v>
      </c>
      <c r="G243" s="28">
        <f t="shared" si="6"/>
        <v>0.38800083354849196</v>
      </c>
    </row>
    <row r="244" spans="1:7" s="9" customFormat="1" ht="14.25">
      <c r="A244" s="33" t="s">
        <v>170</v>
      </c>
      <c r="B244" s="33" t="s">
        <v>171</v>
      </c>
      <c r="C244" s="34"/>
      <c r="D244" s="35">
        <f>SUM(D240:D243)</f>
        <v>210584762</v>
      </c>
      <c r="E244" s="35">
        <f>SUM(E240:E243)</f>
        <v>160443077.95000002</v>
      </c>
      <c r="F244" s="35">
        <f>SUM(F240:F243)</f>
        <v>50141684.04999999</v>
      </c>
      <c r="G244" s="36">
        <f t="shared" si="6"/>
        <v>0.7618931038799475</v>
      </c>
    </row>
    <row r="245" spans="1:7" s="12" customFormat="1" ht="14.25" hidden="1">
      <c r="A245" s="33" t="s">
        <v>172</v>
      </c>
      <c r="B245" s="33" t="s">
        <v>173</v>
      </c>
      <c r="C245" s="34">
        <v>1</v>
      </c>
      <c r="D245" s="35">
        <v>3000000</v>
      </c>
      <c r="E245" s="35">
        <v>2776787</v>
      </c>
      <c r="F245" s="35">
        <f t="shared" si="5"/>
        <v>223213</v>
      </c>
      <c r="G245" s="36">
        <f t="shared" si="6"/>
        <v>0.9255956666666667</v>
      </c>
    </row>
    <row r="246" spans="1:7" s="12" customFormat="1" ht="14.25" hidden="1">
      <c r="A246" s="33" t="s">
        <v>172</v>
      </c>
      <c r="B246" s="33" t="s">
        <v>173</v>
      </c>
      <c r="C246" s="34">
        <v>1</v>
      </c>
      <c r="D246" s="35">
        <v>350000</v>
      </c>
      <c r="E246" s="35">
        <v>349936.72</v>
      </c>
      <c r="F246" s="35">
        <f t="shared" si="5"/>
        <v>63.28000000002794</v>
      </c>
      <c r="G246" s="36">
        <f t="shared" si="6"/>
        <v>0.9998191999999999</v>
      </c>
    </row>
    <row r="247" spans="1:7" s="9" customFormat="1" ht="14.25">
      <c r="A247" s="33" t="s">
        <v>172</v>
      </c>
      <c r="B247" s="33" t="s">
        <v>173</v>
      </c>
      <c r="C247" s="34"/>
      <c r="D247" s="35">
        <f>SUM(D245:D246)</f>
        <v>3350000</v>
      </c>
      <c r="E247" s="35">
        <f>SUM(E245:E246)</f>
        <v>3126723.7199999997</v>
      </c>
      <c r="F247" s="35">
        <f>SUM(F245:F246)</f>
        <v>223276.28000000003</v>
      </c>
      <c r="G247" s="36">
        <f t="shared" si="6"/>
        <v>0.9333503641791044</v>
      </c>
    </row>
    <row r="248" spans="1:7" s="12" customFormat="1" ht="14.25" hidden="1">
      <c r="A248" s="33" t="s">
        <v>174</v>
      </c>
      <c r="B248" s="33" t="s">
        <v>175</v>
      </c>
      <c r="C248" s="34">
        <v>1</v>
      </c>
      <c r="D248" s="35">
        <v>3750000</v>
      </c>
      <c r="E248" s="35">
        <v>2247395.15</v>
      </c>
      <c r="F248" s="35">
        <f t="shared" si="5"/>
        <v>1502604.85</v>
      </c>
      <c r="G248" s="36">
        <f t="shared" si="6"/>
        <v>0.5993053733333333</v>
      </c>
    </row>
    <row r="249" spans="1:7" s="12" customFormat="1" ht="14.25" hidden="1">
      <c r="A249" s="33" t="s">
        <v>174</v>
      </c>
      <c r="B249" s="33" t="s">
        <v>175</v>
      </c>
      <c r="C249" s="34">
        <v>1</v>
      </c>
      <c r="D249" s="35">
        <v>50554</v>
      </c>
      <c r="E249" s="35">
        <v>41602.33</v>
      </c>
      <c r="F249" s="35">
        <f t="shared" si="5"/>
        <v>8951.669999999998</v>
      </c>
      <c r="G249" s="36">
        <f t="shared" si="6"/>
        <v>0.822928551647743</v>
      </c>
    </row>
    <row r="250" spans="1:7" s="12" customFormat="1" ht="14.25" hidden="1">
      <c r="A250" s="33" t="s">
        <v>174</v>
      </c>
      <c r="B250" s="33" t="s">
        <v>175</v>
      </c>
      <c r="C250" s="34">
        <v>1</v>
      </c>
      <c r="D250" s="35">
        <v>19756186</v>
      </c>
      <c r="E250" s="35">
        <v>6621967.24</v>
      </c>
      <c r="F250" s="35">
        <f t="shared" si="5"/>
        <v>13134218.76</v>
      </c>
      <c r="G250" s="36">
        <f t="shared" si="6"/>
        <v>0.3351844956308875</v>
      </c>
    </row>
    <row r="251" spans="1:7" s="12" customFormat="1" ht="14.25" hidden="1">
      <c r="A251" s="33" t="s">
        <v>174</v>
      </c>
      <c r="B251" s="33" t="s">
        <v>175</v>
      </c>
      <c r="C251" s="34">
        <v>1</v>
      </c>
      <c r="D251" s="35">
        <v>404985</v>
      </c>
      <c r="E251" s="35">
        <v>0</v>
      </c>
      <c r="F251" s="35">
        <f t="shared" si="5"/>
        <v>404985</v>
      </c>
      <c r="G251" s="36">
        <f t="shared" si="6"/>
        <v>0</v>
      </c>
    </row>
    <row r="252" spans="1:7" s="9" customFormat="1" ht="14.25">
      <c r="A252" s="33" t="s">
        <v>174</v>
      </c>
      <c r="B252" s="33" t="s">
        <v>175</v>
      </c>
      <c r="C252" s="34"/>
      <c r="D252" s="35">
        <f>SUM(D248:D251)</f>
        <v>23961725</v>
      </c>
      <c r="E252" s="35">
        <f>SUM(E248:E251)</f>
        <v>8910964.72</v>
      </c>
      <c r="F252" s="35">
        <f>SUM(F248:F251)</f>
        <v>15050760.28</v>
      </c>
      <c r="G252" s="36">
        <f t="shared" si="6"/>
        <v>0.3718832730114381</v>
      </c>
    </row>
    <row r="253" spans="1:7" s="12" customFormat="1" ht="14.25" hidden="1">
      <c r="A253" s="33" t="s">
        <v>176</v>
      </c>
      <c r="B253" s="33" t="s">
        <v>177</v>
      </c>
      <c r="C253" s="34">
        <v>1</v>
      </c>
      <c r="D253" s="35">
        <v>100000</v>
      </c>
      <c r="E253" s="35">
        <v>98220</v>
      </c>
      <c r="F253" s="35">
        <f t="shared" si="5"/>
        <v>1780</v>
      </c>
      <c r="G253" s="36">
        <f t="shared" si="6"/>
        <v>0.9822</v>
      </c>
    </row>
    <row r="254" spans="1:7" s="12" customFormat="1" ht="14.25" customHeight="1" hidden="1">
      <c r="A254" s="33" t="s">
        <v>176</v>
      </c>
      <c r="B254" s="33" t="s">
        <v>177</v>
      </c>
      <c r="C254" s="34">
        <v>1</v>
      </c>
      <c r="D254" s="35">
        <v>190900000</v>
      </c>
      <c r="E254" s="35">
        <v>179796252.98</v>
      </c>
      <c r="F254" s="35">
        <f t="shared" si="5"/>
        <v>11103747.02000001</v>
      </c>
      <c r="G254" s="36">
        <f t="shared" si="6"/>
        <v>0.941834745835516</v>
      </c>
    </row>
    <row r="255" spans="1:7" s="9" customFormat="1" ht="14.25">
      <c r="A255" s="33" t="s">
        <v>176</v>
      </c>
      <c r="B255" s="33" t="s">
        <v>177</v>
      </c>
      <c r="C255" s="34"/>
      <c r="D255" s="35">
        <f>SUM(D253:D254)</f>
        <v>191000000</v>
      </c>
      <c r="E255" s="35">
        <f>SUM(E253:E254)</f>
        <v>179894472.98</v>
      </c>
      <c r="F255" s="35">
        <f>SUM(F253:F254)</f>
        <v>11105527.02000001</v>
      </c>
      <c r="G255" s="36">
        <f t="shared" si="6"/>
        <v>0.9418558794764398</v>
      </c>
    </row>
    <row r="256" spans="1:7" s="12" customFormat="1" ht="14.25" hidden="1">
      <c r="A256" s="30" t="s">
        <v>178</v>
      </c>
      <c r="B256" s="30" t="s">
        <v>179</v>
      </c>
      <c r="C256" s="29">
        <v>1</v>
      </c>
      <c r="D256" s="31">
        <v>800000</v>
      </c>
      <c r="E256" s="31">
        <v>790455</v>
      </c>
      <c r="F256" s="31">
        <f t="shared" si="5"/>
        <v>9545</v>
      </c>
      <c r="G256" s="28">
        <f t="shared" si="6"/>
        <v>0.98806875</v>
      </c>
    </row>
    <row r="257" spans="1:7" s="12" customFormat="1" ht="14.25" hidden="1">
      <c r="A257" s="30" t="s">
        <v>178</v>
      </c>
      <c r="B257" s="30" t="s">
        <v>179</v>
      </c>
      <c r="C257" s="29">
        <v>1</v>
      </c>
      <c r="D257" s="31">
        <v>169616615</v>
      </c>
      <c r="E257" s="31">
        <v>136276458.18</v>
      </c>
      <c r="F257" s="31">
        <f t="shared" si="5"/>
        <v>33340156.819999993</v>
      </c>
      <c r="G257" s="28">
        <f t="shared" si="6"/>
        <v>0.8034381430144683</v>
      </c>
    </row>
    <row r="258" spans="1:7" s="12" customFormat="1" ht="14.25" hidden="1">
      <c r="A258" s="30" t="s">
        <v>178</v>
      </c>
      <c r="B258" s="30" t="s">
        <v>179</v>
      </c>
      <c r="C258" s="29">
        <v>1</v>
      </c>
      <c r="D258" s="31">
        <v>600000</v>
      </c>
      <c r="E258" s="31">
        <v>422894</v>
      </c>
      <c r="F258" s="31">
        <f t="shared" si="5"/>
        <v>177106</v>
      </c>
      <c r="G258" s="28">
        <f t="shared" si="6"/>
        <v>0.7048233333333334</v>
      </c>
    </row>
    <row r="259" spans="1:10" s="9" customFormat="1" ht="14.25">
      <c r="A259" s="26" t="s">
        <v>178</v>
      </c>
      <c r="B259" s="26" t="s">
        <v>179</v>
      </c>
      <c r="C259" s="25"/>
      <c r="D259" s="27">
        <f>SUM(D256:D258)</f>
        <v>171016615</v>
      </c>
      <c r="E259" s="27">
        <f>SUM(E256:E258)</f>
        <v>137489807.18</v>
      </c>
      <c r="F259" s="27">
        <f>SUM(F256:F258)</f>
        <v>33526807.819999993</v>
      </c>
      <c r="G259" s="28">
        <f t="shared" si="6"/>
        <v>0.8039558447581249</v>
      </c>
      <c r="H259" s="10">
        <f>SUM(D261,D265,D267)</f>
        <v>171016615</v>
      </c>
      <c r="I259" s="10">
        <f>SUM(E261,E265,E267)</f>
        <v>137489807.18</v>
      </c>
      <c r="J259" s="10">
        <f>SUM(F261,F265,F267)</f>
        <v>33526807.819999993</v>
      </c>
    </row>
    <row r="260" spans="1:7" s="12" customFormat="1" ht="14.25" hidden="1">
      <c r="A260" s="30" t="s">
        <v>180</v>
      </c>
      <c r="B260" s="30" t="s">
        <v>181</v>
      </c>
      <c r="C260" s="29">
        <v>1</v>
      </c>
      <c r="D260" s="31">
        <v>166000000</v>
      </c>
      <c r="E260" s="31">
        <v>133481362.68</v>
      </c>
      <c r="F260" s="31">
        <f t="shared" si="5"/>
        <v>32518637.319999993</v>
      </c>
      <c r="G260" s="28">
        <f t="shared" si="6"/>
        <v>0.8041045944578313</v>
      </c>
    </row>
    <row r="261" spans="1:7" s="9" customFormat="1" ht="14.25">
      <c r="A261" s="33" t="s">
        <v>180</v>
      </c>
      <c r="B261" s="33" t="s">
        <v>181</v>
      </c>
      <c r="C261" s="34"/>
      <c r="D261" s="35">
        <f>SUM(D260)</f>
        <v>166000000</v>
      </c>
      <c r="E261" s="35">
        <f>SUM(E260)</f>
        <v>133481362.68</v>
      </c>
      <c r="F261" s="35">
        <f>SUM(F260)</f>
        <v>32518637.319999993</v>
      </c>
      <c r="G261" s="36">
        <f t="shared" si="6"/>
        <v>0.8041045944578313</v>
      </c>
    </row>
    <row r="262" spans="1:7" s="12" customFormat="1" ht="14.25" hidden="1">
      <c r="A262" s="33" t="s">
        <v>182</v>
      </c>
      <c r="B262" s="33" t="s">
        <v>183</v>
      </c>
      <c r="C262" s="34">
        <v>1</v>
      </c>
      <c r="D262" s="35">
        <v>800000</v>
      </c>
      <c r="E262" s="35">
        <v>790455</v>
      </c>
      <c r="F262" s="35">
        <f t="shared" si="5"/>
        <v>9545</v>
      </c>
      <c r="G262" s="36">
        <f t="shared" si="6"/>
        <v>0.98806875</v>
      </c>
    </row>
    <row r="263" spans="1:7" s="12" customFormat="1" ht="14.25" hidden="1">
      <c r="A263" s="33" t="s">
        <v>182</v>
      </c>
      <c r="B263" s="33" t="s">
        <v>183</v>
      </c>
      <c r="C263" s="34">
        <v>1</v>
      </c>
      <c r="D263" s="35">
        <v>3333018</v>
      </c>
      <c r="E263" s="35">
        <v>2795095.5</v>
      </c>
      <c r="F263" s="35">
        <f t="shared" si="5"/>
        <v>537922.5</v>
      </c>
      <c r="G263" s="36">
        <f t="shared" si="6"/>
        <v>0.838607982315127</v>
      </c>
    </row>
    <row r="264" spans="1:7" s="12" customFormat="1" ht="14.25" hidden="1">
      <c r="A264" s="33" t="s">
        <v>182</v>
      </c>
      <c r="B264" s="33" t="s">
        <v>183</v>
      </c>
      <c r="C264" s="34">
        <v>1</v>
      </c>
      <c r="D264" s="35">
        <v>600000</v>
      </c>
      <c r="E264" s="35">
        <v>422894</v>
      </c>
      <c r="F264" s="35">
        <f t="shared" si="5"/>
        <v>177106</v>
      </c>
      <c r="G264" s="36">
        <f t="shared" si="6"/>
        <v>0.7048233333333334</v>
      </c>
    </row>
    <row r="265" spans="1:7" s="9" customFormat="1" ht="14.25">
      <c r="A265" s="33" t="s">
        <v>182</v>
      </c>
      <c r="B265" s="33" t="s">
        <v>183</v>
      </c>
      <c r="C265" s="34"/>
      <c r="D265" s="35">
        <f>SUM(D262:D264)</f>
        <v>4733018</v>
      </c>
      <c r="E265" s="35">
        <f>SUM(E262:E264)</f>
        <v>4008444.5</v>
      </c>
      <c r="F265" s="35">
        <f>SUM(F262:F264)</f>
        <v>724573.5</v>
      </c>
      <c r="G265" s="36">
        <f aca="true" t="shared" si="7" ref="G265:G328">E265/D265</f>
        <v>0.8469108927960975</v>
      </c>
    </row>
    <row r="266" spans="1:7" s="12" customFormat="1" ht="14.25" hidden="1">
      <c r="A266" s="33" t="s">
        <v>184</v>
      </c>
      <c r="B266" s="33" t="s">
        <v>185</v>
      </c>
      <c r="C266" s="34">
        <v>1</v>
      </c>
      <c r="D266" s="35">
        <v>283597</v>
      </c>
      <c r="E266" s="35">
        <v>0</v>
      </c>
      <c r="F266" s="35">
        <f t="shared" si="5"/>
        <v>283597</v>
      </c>
      <c r="G266" s="36">
        <f t="shared" si="7"/>
        <v>0</v>
      </c>
    </row>
    <row r="267" spans="1:7" s="9" customFormat="1" ht="14.25">
      <c r="A267" s="33" t="s">
        <v>184</v>
      </c>
      <c r="B267" s="33" t="s">
        <v>185</v>
      </c>
      <c r="C267" s="34"/>
      <c r="D267" s="35">
        <f>SUM(D266)</f>
        <v>283597</v>
      </c>
      <c r="E267" s="35">
        <f>SUM(E266)</f>
        <v>0</v>
      </c>
      <c r="F267" s="35">
        <f>SUM(F266)</f>
        <v>283597</v>
      </c>
      <c r="G267" s="36">
        <f t="shared" si="7"/>
        <v>0</v>
      </c>
    </row>
    <row r="268" spans="1:7" s="12" customFormat="1" ht="14.25" hidden="1">
      <c r="A268" s="30" t="s">
        <v>186</v>
      </c>
      <c r="B268" s="30" t="s">
        <v>187</v>
      </c>
      <c r="C268" s="29">
        <v>1</v>
      </c>
      <c r="D268" s="31">
        <v>25650000</v>
      </c>
      <c r="E268" s="31">
        <v>21658766.06</v>
      </c>
      <c r="F268" s="31">
        <f t="shared" si="5"/>
        <v>3991233.9400000013</v>
      </c>
      <c r="G268" s="28">
        <f t="shared" si="7"/>
        <v>0.8443963376218323</v>
      </c>
    </row>
    <row r="269" spans="1:7" s="12" customFormat="1" ht="14.25" hidden="1">
      <c r="A269" s="30" t="s">
        <v>186</v>
      </c>
      <c r="B269" s="30" t="s">
        <v>187</v>
      </c>
      <c r="C269" s="29">
        <v>1</v>
      </c>
      <c r="D269" s="31">
        <v>187000</v>
      </c>
      <c r="E269" s="31">
        <v>0</v>
      </c>
      <c r="F269" s="31">
        <f t="shared" si="5"/>
        <v>187000</v>
      </c>
      <c r="G269" s="28">
        <f t="shared" si="7"/>
        <v>0</v>
      </c>
    </row>
    <row r="270" spans="1:7" s="12" customFormat="1" ht="14.25" hidden="1">
      <c r="A270" s="30" t="s">
        <v>186</v>
      </c>
      <c r="B270" s="30" t="s">
        <v>187</v>
      </c>
      <c r="C270" s="29">
        <v>1</v>
      </c>
      <c r="D270" s="31">
        <v>46589723</v>
      </c>
      <c r="E270" s="31">
        <v>25606929.15</v>
      </c>
      <c r="F270" s="31">
        <f t="shared" si="5"/>
        <v>20982793.85</v>
      </c>
      <c r="G270" s="28">
        <f t="shared" si="7"/>
        <v>0.5496261299943767</v>
      </c>
    </row>
    <row r="271" spans="1:10" s="9" customFormat="1" ht="14.25">
      <c r="A271" s="26" t="s">
        <v>186</v>
      </c>
      <c r="B271" s="26" t="s">
        <v>187</v>
      </c>
      <c r="C271" s="25"/>
      <c r="D271" s="27">
        <f>SUM(D268:D270)</f>
        <v>72426723</v>
      </c>
      <c r="E271" s="27">
        <f>SUM(E268:E270)</f>
        <v>47265695.20999999</v>
      </c>
      <c r="F271" s="27">
        <f>SUM(F268:F270)</f>
        <v>25161027.790000003</v>
      </c>
      <c r="G271" s="28">
        <f t="shared" si="7"/>
        <v>0.6526002178781442</v>
      </c>
      <c r="H271" s="10">
        <f>SUM(D274,D277,D279,D283,D286,D289,D292)</f>
        <v>72426723</v>
      </c>
      <c r="I271" s="10">
        <f>SUM(E274,E277,E279,E283,E286,E289,E292)</f>
        <v>47265695.20999999</v>
      </c>
      <c r="J271" s="10">
        <f>SUM(F274,F277,F279,F283,F286,F289,F292)</f>
        <v>25161027.79</v>
      </c>
    </row>
    <row r="272" spans="1:7" s="12" customFormat="1" ht="14.25" hidden="1">
      <c r="A272" s="30" t="s">
        <v>188</v>
      </c>
      <c r="B272" s="30" t="s">
        <v>189</v>
      </c>
      <c r="C272" s="29">
        <v>1</v>
      </c>
      <c r="D272" s="31">
        <v>15700000</v>
      </c>
      <c r="E272" s="31">
        <v>15452856.45</v>
      </c>
      <c r="F272" s="31">
        <f t="shared" si="5"/>
        <v>247143.55000000075</v>
      </c>
      <c r="G272" s="28">
        <f t="shared" si="7"/>
        <v>0.9842583726114649</v>
      </c>
    </row>
    <row r="273" spans="1:7" s="12" customFormat="1" ht="14.25" hidden="1">
      <c r="A273" s="30" t="s">
        <v>188</v>
      </c>
      <c r="B273" s="30" t="s">
        <v>189</v>
      </c>
      <c r="C273" s="29">
        <v>1</v>
      </c>
      <c r="D273" s="31">
        <v>11826142</v>
      </c>
      <c r="E273" s="31">
        <v>10553645.99</v>
      </c>
      <c r="F273" s="31">
        <f t="shared" si="5"/>
        <v>1272496.0099999998</v>
      </c>
      <c r="G273" s="28">
        <f t="shared" si="7"/>
        <v>0.8923997352644675</v>
      </c>
    </row>
    <row r="274" spans="1:7" s="9" customFormat="1" ht="14.25">
      <c r="A274" s="33" t="s">
        <v>188</v>
      </c>
      <c r="B274" s="33" t="s">
        <v>189</v>
      </c>
      <c r="C274" s="34"/>
      <c r="D274" s="35">
        <f>SUM(D272:D273)</f>
        <v>27526142</v>
      </c>
      <c r="E274" s="35">
        <f>SUM(E272:E273)</f>
        <v>26006502.439999998</v>
      </c>
      <c r="F274" s="35">
        <f>SUM(F272:F273)</f>
        <v>1519639.5600000005</v>
      </c>
      <c r="G274" s="36">
        <f t="shared" si="7"/>
        <v>0.9447928605468938</v>
      </c>
    </row>
    <row r="275" spans="1:7" s="12" customFormat="1" ht="14.25" hidden="1">
      <c r="A275" s="33" t="s">
        <v>190</v>
      </c>
      <c r="B275" s="33" t="s">
        <v>191</v>
      </c>
      <c r="C275" s="34">
        <v>1</v>
      </c>
      <c r="D275" s="35">
        <v>1000000</v>
      </c>
      <c r="E275" s="35">
        <v>989550.4</v>
      </c>
      <c r="F275" s="35">
        <f t="shared" si="5"/>
        <v>10449.599999999977</v>
      </c>
      <c r="G275" s="36">
        <f t="shared" si="7"/>
        <v>0.9895504</v>
      </c>
    </row>
    <row r="276" spans="1:7" s="12" customFormat="1" ht="14.25" hidden="1">
      <c r="A276" s="33" t="s">
        <v>190</v>
      </c>
      <c r="B276" s="33" t="s">
        <v>191</v>
      </c>
      <c r="C276" s="34">
        <v>1</v>
      </c>
      <c r="D276" s="35">
        <v>1032661</v>
      </c>
      <c r="E276" s="35">
        <v>662151.71</v>
      </c>
      <c r="F276" s="35">
        <f aca="true" t="shared" si="8" ref="F276:F362">+D276-E276</f>
        <v>370509.29000000004</v>
      </c>
      <c r="G276" s="36">
        <f t="shared" si="7"/>
        <v>0.6412091770677889</v>
      </c>
    </row>
    <row r="277" spans="1:7" s="9" customFormat="1" ht="14.25">
      <c r="A277" s="33" t="s">
        <v>190</v>
      </c>
      <c r="B277" s="33" t="s">
        <v>191</v>
      </c>
      <c r="C277" s="34"/>
      <c r="D277" s="35">
        <f>SUM(D275:D276)</f>
        <v>2032661</v>
      </c>
      <c r="E277" s="35">
        <f>SUM(E275:E276)</f>
        <v>1651702.1099999999</v>
      </c>
      <c r="F277" s="35">
        <f>SUM(F275:F276)</f>
        <v>380958.89</v>
      </c>
      <c r="G277" s="36">
        <f t="shared" si="7"/>
        <v>0.8125811977501413</v>
      </c>
    </row>
    <row r="278" spans="1:7" s="12" customFormat="1" ht="14.25" hidden="1">
      <c r="A278" s="33" t="s">
        <v>192</v>
      </c>
      <c r="B278" s="33" t="s">
        <v>193</v>
      </c>
      <c r="C278" s="34">
        <v>1</v>
      </c>
      <c r="D278" s="35">
        <v>750000</v>
      </c>
      <c r="E278" s="35">
        <v>0</v>
      </c>
      <c r="F278" s="35">
        <f t="shared" si="8"/>
        <v>750000</v>
      </c>
      <c r="G278" s="36">
        <f t="shared" si="7"/>
        <v>0</v>
      </c>
    </row>
    <row r="279" spans="1:7" s="9" customFormat="1" ht="14.25">
      <c r="A279" s="33" t="s">
        <v>192</v>
      </c>
      <c r="B279" s="33" t="s">
        <v>193</v>
      </c>
      <c r="C279" s="34"/>
      <c r="D279" s="35">
        <f>SUM(D278)</f>
        <v>750000</v>
      </c>
      <c r="E279" s="35">
        <f>SUM(E278)</f>
        <v>0</v>
      </c>
      <c r="F279" s="35">
        <f>SUM(F278)</f>
        <v>750000</v>
      </c>
      <c r="G279" s="36">
        <f t="shared" si="7"/>
        <v>0</v>
      </c>
    </row>
    <row r="280" spans="1:7" s="12" customFormat="1" ht="14.25" hidden="1">
      <c r="A280" s="33" t="s">
        <v>194</v>
      </c>
      <c r="B280" s="33" t="s">
        <v>195</v>
      </c>
      <c r="C280" s="34">
        <v>1</v>
      </c>
      <c r="D280" s="35">
        <v>6500000</v>
      </c>
      <c r="E280" s="35">
        <v>5141684.21</v>
      </c>
      <c r="F280" s="35">
        <f t="shared" si="8"/>
        <v>1358315.79</v>
      </c>
      <c r="G280" s="36">
        <f t="shared" si="7"/>
        <v>0.79102834</v>
      </c>
    </row>
    <row r="281" spans="1:7" s="12" customFormat="1" ht="14.25" hidden="1">
      <c r="A281" s="33" t="s">
        <v>194</v>
      </c>
      <c r="B281" s="33" t="s">
        <v>195</v>
      </c>
      <c r="C281" s="34">
        <v>1</v>
      </c>
      <c r="D281" s="35">
        <v>187000</v>
      </c>
      <c r="E281" s="35">
        <v>0</v>
      </c>
      <c r="F281" s="35">
        <f t="shared" si="8"/>
        <v>187000</v>
      </c>
      <c r="G281" s="36">
        <f t="shared" si="7"/>
        <v>0</v>
      </c>
    </row>
    <row r="282" spans="1:7" s="12" customFormat="1" ht="14.25" hidden="1">
      <c r="A282" s="33" t="s">
        <v>194</v>
      </c>
      <c r="B282" s="33" t="s">
        <v>195</v>
      </c>
      <c r="C282" s="34">
        <v>1</v>
      </c>
      <c r="D282" s="35">
        <v>2400596</v>
      </c>
      <c r="E282" s="35">
        <v>1357131.45</v>
      </c>
      <c r="F282" s="35">
        <f t="shared" si="8"/>
        <v>1043464.55</v>
      </c>
      <c r="G282" s="36">
        <f t="shared" si="7"/>
        <v>0.5653310469566724</v>
      </c>
    </row>
    <row r="283" spans="1:7" s="9" customFormat="1" ht="14.25">
      <c r="A283" s="33" t="s">
        <v>194</v>
      </c>
      <c r="B283" s="33" t="s">
        <v>195</v>
      </c>
      <c r="C283" s="34"/>
      <c r="D283" s="35">
        <f>SUM(D280:D282)</f>
        <v>9087596</v>
      </c>
      <c r="E283" s="35">
        <f>SUM(E280:E282)</f>
        <v>6498815.66</v>
      </c>
      <c r="F283" s="35">
        <f>SUM(F280:F282)</f>
        <v>2588780.34</v>
      </c>
      <c r="G283" s="36">
        <f t="shared" si="7"/>
        <v>0.7151303447028236</v>
      </c>
    </row>
    <row r="284" spans="1:7" s="12" customFormat="1" ht="14.25" hidden="1">
      <c r="A284" s="33" t="s">
        <v>196</v>
      </c>
      <c r="B284" s="33" t="s">
        <v>197</v>
      </c>
      <c r="C284" s="34">
        <v>1</v>
      </c>
      <c r="D284" s="35">
        <v>150000</v>
      </c>
      <c r="E284" s="35">
        <v>0</v>
      </c>
      <c r="F284" s="35">
        <f t="shared" si="8"/>
        <v>150000</v>
      </c>
      <c r="G284" s="36">
        <f t="shared" si="7"/>
        <v>0</v>
      </c>
    </row>
    <row r="285" spans="1:7" s="12" customFormat="1" ht="14.25" hidden="1">
      <c r="A285" s="33" t="s">
        <v>196</v>
      </c>
      <c r="B285" s="33" t="s">
        <v>197</v>
      </c>
      <c r="C285" s="34">
        <v>1</v>
      </c>
      <c r="D285" s="35">
        <v>330324</v>
      </c>
      <c r="E285" s="35">
        <v>200000</v>
      </c>
      <c r="F285" s="35">
        <f t="shared" si="8"/>
        <v>130324</v>
      </c>
      <c r="G285" s="36">
        <f t="shared" si="7"/>
        <v>0.6054661483876437</v>
      </c>
    </row>
    <row r="286" spans="1:7" s="9" customFormat="1" ht="14.25">
      <c r="A286" s="33" t="s">
        <v>196</v>
      </c>
      <c r="B286" s="33" t="s">
        <v>197</v>
      </c>
      <c r="C286" s="34"/>
      <c r="D286" s="35">
        <f>SUM(D284:D285)</f>
        <v>480324</v>
      </c>
      <c r="E286" s="35">
        <f>SUM(E284:E285)</f>
        <v>200000</v>
      </c>
      <c r="F286" s="35">
        <f>SUM(F284:F285)</f>
        <v>280324</v>
      </c>
      <c r="G286" s="36">
        <f t="shared" si="7"/>
        <v>0.41638560638235855</v>
      </c>
    </row>
    <row r="287" spans="1:7" s="12" customFormat="1" ht="14.25" hidden="1">
      <c r="A287" s="33" t="s">
        <v>198</v>
      </c>
      <c r="B287" s="33" t="s">
        <v>199</v>
      </c>
      <c r="C287" s="34">
        <v>1</v>
      </c>
      <c r="D287" s="35">
        <v>800000</v>
      </c>
      <c r="E287" s="35">
        <v>74675</v>
      </c>
      <c r="F287" s="35">
        <f t="shared" si="8"/>
        <v>725325</v>
      </c>
      <c r="G287" s="36">
        <f t="shared" si="7"/>
        <v>0.09334375</v>
      </c>
    </row>
    <row r="288" spans="1:7" s="12" customFormat="1" ht="14.25" hidden="1">
      <c r="A288" s="33" t="s">
        <v>198</v>
      </c>
      <c r="B288" s="33" t="s">
        <v>199</v>
      </c>
      <c r="C288" s="34">
        <v>1</v>
      </c>
      <c r="D288" s="35">
        <v>10000000</v>
      </c>
      <c r="E288" s="35">
        <v>0</v>
      </c>
      <c r="F288" s="35">
        <f t="shared" si="8"/>
        <v>10000000</v>
      </c>
      <c r="G288" s="36">
        <f t="shared" si="7"/>
        <v>0</v>
      </c>
    </row>
    <row r="289" spans="1:7" s="9" customFormat="1" ht="14.25">
      <c r="A289" s="33" t="s">
        <v>198</v>
      </c>
      <c r="B289" s="33" t="s">
        <v>199</v>
      </c>
      <c r="C289" s="34"/>
      <c r="D289" s="35">
        <f>SUM(D287:D288)</f>
        <v>10800000</v>
      </c>
      <c r="E289" s="35">
        <f>SUM(E287:E288)</f>
        <v>74675</v>
      </c>
      <c r="F289" s="35">
        <f>SUM(F287:F288)</f>
        <v>10725325</v>
      </c>
      <c r="G289" s="36">
        <f t="shared" si="7"/>
        <v>0.006914351851851852</v>
      </c>
    </row>
    <row r="290" spans="1:7" s="12" customFormat="1" ht="14.25" hidden="1">
      <c r="A290" s="33" t="s">
        <v>200</v>
      </c>
      <c r="B290" s="33" t="s">
        <v>201</v>
      </c>
      <c r="C290" s="34">
        <v>1</v>
      </c>
      <c r="D290" s="35">
        <v>1500000</v>
      </c>
      <c r="E290" s="35">
        <v>0</v>
      </c>
      <c r="F290" s="35">
        <f t="shared" si="8"/>
        <v>1500000</v>
      </c>
      <c r="G290" s="36">
        <f t="shared" si="7"/>
        <v>0</v>
      </c>
    </row>
    <row r="291" spans="1:7" s="12" customFormat="1" ht="14.25" hidden="1">
      <c r="A291" s="33" t="s">
        <v>200</v>
      </c>
      <c r="B291" s="33" t="s">
        <v>201</v>
      </c>
      <c r="C291" s="34">
        <v>1</v>
      </c>
      <c r="D291" s="35">
        <v>20250000</v>
      </c>
      <c r="E291" s="35">
        <v>12834000</v>
      </c>
      <c r="F291" s="35">
        <f t="shared" si="8"/>
        <v>7416000</v>
      </c>
      <c r="G291" s="36">
        <f t="shared" si="7"/>
        <v>0.6337777777777778</v>
      </c>
    </row>
    <row r="292" spans="1:7" s="9" customFormat="1" ht="14.25">
      <c r="A292" s="33" t="s">
        <v>200</v>
      </c>
      <c r="B292" s="33" t="s">
        <v>201</v>
      </c>
      <c r="C292" s="34"/>
      <c r="D292" s="35">
        <f>SUM(D290:D291)</f>
        <v>21750000</v>
      </c>
      <c r="E292" s="35">
        <f>SUM(E290:E291)</f>
        <v>12834000</v>
      </c>
      <c r="F292" s="35">
        <f>SUM(F290:F291)</f>
        <v>8916000</v>
      </c>
      <c r="G292" s="36">
        <f t="shared" si="7"/>
        <v>0.5900689655172414</v>
      </c>
    </row>
    <row r="293" spans="1:7" s="12" customFormat="1" ht="14.25" hidden="1">
      <c r="A293" s="30" t="s">
        <v>202</v>
      </c>
      <c r="B293" s="30" t="s">
        <v>203</v>
      </c>
      <c r="C293" s="29">
        <v>1</v>
      </c>
      <c r="D293" s="31">
        <v>3500000</v>
      </c>
      <c r="E293" s="31">
        <v>1293491.68</v>
      </c>
      <c r="F293" s="31">
        <f t="shared" si="8"/>
        <v>2206508.3200000003</v>
      </c>
      <c r="G293" s="28">
        <f t="shared" si="7"/>
        <v>0.3695690514285714</v>
      </c>
    </row>
    <row r="294" spans="1:7" s="12" customFormat="1" ht="14.25" hidden="1">
      <c r="A294" s="30" t="s">
        <v>202</v>
      </c>
      <c r="B294" s="30" t="s">
        <v>203</v>
      </c>
      <c r="C294" s="29">
        <v>1</v>
      </c>
      <c r="D294" s="31">
        <v>842000</v>
      </c>
      <c r="E294" s="31">
        <v>490872</v>
      </c>
      <c r="F294" s="31">
        <f t="shared" si="8"/>
        <v>351128</v>
      </c>
      <c r="G294" s="28">
        <f t="shared" si="7"/>
        <v>0.5829833729216152</v>
      </c>
    </row>
    <row r="295" spans="1:7" s="12" customFormat="1" ht="14.25" hidden="1">
      <c r="A295" s="30" t="s">
        <v>202</v>
      </c>
      <c r="B295" s="30" t="s">
        <v>203</v>
      </c>
      <c r="C295" s="29">
        <v>1</v>
      </c>
      <c r="D295" s="31">
        <v>24632910</v>
      </c>
      <c r="E295" s="31">
        <v>19658491.16</v>
      </c>
      <c r="F295" s="31">
        <f t="shared" si="8"/>
        <v>4974418.84</v>
      </c>
      <c r="G295" s="28">
        <f t="shared" si="7"/>
        <v>0.7980580110104734</v>
      </c>
    </row>
    <row r="296" spans="1:7" s="12" customFormat="1" ht="14.25" hidden="1">
      <c r="A296" s="30" t="s">
        <v>202</v>
      </c>
      <c r="B296" s="30" t="s">
        <v>203</v>
      </c>
      <c r="C296" s="29">
        <v>1</v>
      </c>
      <c r="D296" s="31">
        <v>4900000</v>
      </c>
      <c r="E296" s="31">
        <v>0</v>
      </c>
      <c r="F296" s="31">
        <f t="shared" si="8"/>
        <v>4900000</v>
      </c>
      <c r="G296" s="28">
        <f t="shared" si="7"/>
        <v>0</v>
      </c>
    </row>
    <row r="297" spans="1:10" s="9" customFormat="1" ht="14.25">
      <c r="A297" s="26" t="s">
        <v>202</v>
      </c>
      <c r="B297" s="26" t="s">
        <v>203</v>
      </c>
      <c r="C297" s="25"/>
      <c r="D297" s="27">
        <f>SUM(D293:D296)</f>
        <v>33874910</v>
      </c>
      <c r="E297" s="27">
        <f>SUM(E293:E296)</f>
        <v>21442854.84</v>
      </c>
      <c r="F297" s="27">
        <f>SUM(F293:F296)</f>
        <v>12432055.16</v>
      </c>
      <c r="G297" s="28">
        <f t="shared" si="7"/>
        <v>0.6330010866449535</v>
      </c>
      <c r="H297" s="10">
        <f>SUM(D301,D306)</f>
        <v>33874910</v>
      </c>
      <c r="I297" s="10">
        <f>SUM(E301,E306)</f>
        <v>21442854.84</v>
      </c>
      <c r="J297" s="10">
        <f>SUM(F301,F306)</f>
        <v>12432055.16</v>
      </c>
    </row>
    <row r="298" spans="1:7" s="12" customFormat="1" ht="14.25" hidden="1">
      <c r="A298" s="30" t="s">
        <v>204</v>
      </c>
      <c r="B298" s="30" t="s">
        <v>205</v>
      </c>
      <c r="C298" s="29">
        <v>1</v>
      </c>
      <c r="D298" s="31">
        <v>500000</v>
      </c>
      <c r="E298" s="31">
        <v>241520</v>
      </c>
      <c r="F298" s="31">
        <f t="shared" si="8"/>
        <v>258480</v>
      </c>
      <c r="G298" s="28">
        <f t="shared" si="7"/>
        <v>0.48304</v>
      </c>
    </row>
    <row r="299" spans="1:7" s="12" customFormat="1" ht="14.25" hidden="1">
      <c r="A299" s="30" t="s">
        <v>204</v>
      </c>
      <c r="B299" s="30" t="s">
        <v>205</v>
      </c>
      <c r="C299" s="29">
        <v>1</v>
      </c>
      <c r="D299" s="31">
        <v>500000</v>
      </c>
      <c r="E299" s="31">
        <v>0</v>
      </c>
      <c r="F299" s="31">
        <f t="shared" si="8"/>
        <v>500000</v>
      </c>
      <c r="G299" s="28">
        <f t="shared" si="7"/>
        <v>0</v>
      </c>
    </row>
    <row r="300" spans="1:7" s="12" customFormat="1" ht="14.25" hidden="1">
      <c r="A300" s="30" t="s">
        <v>204</v>
      </c>
      <c r="B300" s="30" t="s">
        <v>205</v>
      </c>
      <c r="C300" s="29">
        <v>1</v>
      </c>
      <c r="D300" s="31">
        <v>150000</v>
      </c>
      <c r="E300" s="31">
        <v>0</v>
      </c>
      <c r="F300" s="31">
        <f t="shared" si="8"/>
        <v>150000</v>
      </c>
      <c r="G300" s="28">
        <f t="shared" si="7"/>
        <v>0</v>
      </c>
    </row>
    <row r="301" spans="1:7" s="9" customFormat="1" ht="14.25">
      <c r="A301" s="33" t="s">
        <v>204</v>
      </c>
      <c r="B301" s="33" t="s">
        <v>205</v>
      </c>
      <c r="C301" s="34"/>
      <c r="D301" s="35">
        <f>SUM(D298:D300)</f>
        <v>1150000</v>
      </c>
      <c r="E301" s="35">
        <f>SUM(E298:E300)</f>
        <v>241520</v>
      </c>
      <c r="F301" s="35">
        <f>SUM(F298:F300)</f>
        <v>908480</v>
      </c>
      <c r="G301" s="36">
        <f t="shared" si="7"/>
        <v>0.21001739130434782</v>
      </c>
    </row>
    <row r="302" spans="1:7" s="12" customFormat="1" ht="14.25" hidden="1">
      <c r="A302" s="33" t="s">
        <v>206</v>
      </c>
      <c r="B302" s="33" t="s">
        <v>207</v>
      </c>
      <c r="C302" s="34">
        <v>1</v>
      </c>
      <c r="D302" s="35">
        <v>3000000</v>
      </c>
      <c r="E302" s="35">
        <v>1051971.68</v>
      </c>
      <c r="F302" s="35">
        <f t="shared" si="8"/>
        <v>1948028.32</v>
      </c>
      <c r="G302" s="36">
        <f t="shared" si="7"/>
        <v>0.35065722666666665</v>
      </c>
    </row>
    <row r="303" spans="1:7" s="12" customFormat="1" ht="14.25" hidden="1">
      <c r="A303" s="33" t="s">
        <v>206</v>
      </c>
      <c r="B303" s="33" t="s">
        <v>207</v>
      </c>
      <c r="C303" s="34">
        <v>1</v>
      </c>
      <c r="D303" s="35">
        <v>842000</v>
      </c>
      <c r="E303" s="35">
        <v>490872</v>
      </c>
      <c r="F303" s="35">
        <f t="shared" si="8"/>
        <v>351128</v>
      </c>
      <c r="G303" s="36">
        <f t="shared" si="7"/>
        <v>0.5829833729216152</v>
      </c>
    </row>
    <row r="304" spans="1:7" s="12" customFormat="1" ht="14.25" hidden="1">
      <c r="A304" s="33" t="s">
        <v>206</v>
      </c>
      <c r="B304" s="33" t="s">
        <v>207</v>
      </c>
      <c r="C304" s="34">
        <v>1</v>
      </c>
      <c r="D304" s="35">
        <v>24132910</v>
      </c>
      <c r="E304" s="35">
        <v>19658491.16</v>
      </c>
      <c r="F304" s="35">
        <f t="shared" si="8"/>
        <v>4474418.84</v>
      </c>
      <c r="G304" s="36">
        <f t="shared" si="7"/>
        <v>0.8145926521086765</v>
      </c>
    </row>
    <row r="305" spans="1:7" s="12" customFormat="1" ht="14.25" hidden="1">
      <c r="A305" s="33" t="s">
        <v>206</v>
      </c>
      <c r="B305" s="33" t="s">
        <v>207</v>
      </c>
      <c r="C305" s="34">
        <v>1</v>
      </c>
      <c r="D305" s="35">
        <v>4750000</v>
      </c>
      <c r="E305" s="35">
        <v>0</v>
      </c>
      <c r="F305" s="35">
        <f t="shared" si="8"/>
        <v>4750000</v>
      </c>
      <c r="G305" s="36">
        <f t="shared" si="7"/>
        <v>0</v>
      </c>
    </row>
    <row r="306" spans="1:7" s="9" customFormat="1" ht="14.25">
      <c r="A306" s="33" t="s">
        <v>206</v>
      </c>
      <c r="B306" s="33" t="s">
        <v>207</v>
      </c>
      <c r="C306" s="34"/>
      <c r="D306" s="35">
        <f>SUM(D302:D305)</f>
        <v>32724910</v>
      </c>
      <c r="E306" s="35">
        <f>SUM(E302:E305)</f>
        <v>21201334.84</v>
      </c>
      <c r="F306" s="35">
        <f>SUM(F302:F305)</f>
        <v>11523575.16</v>
      </c>
      <c r="G306" s="36">
        <f t="shared" si="7"/>
        <v>0.647865336833623</v>
      </c>
    </row>
    <row r="307" spans="1:7" s="12" customFormat="1" ht="14.25" hidden="1">
      <c r="A307" s="30" t="s">
        <v>208</v>
      </c>
      <c r="B307" s="30" t="s">
        <v>209</v>
      </c>
      <c r="C307" s="29">
        <v>1</v>
      </c>
      <c r="D307" s="31">
        <v>23916869</v>
      </c>
      <c r="E307" s="31">
        <v>15806890.81</v>
      </c>
      <c r="F307" s="31">
        <f t="shared" si="8"/>
        <v>8109978.1899999995</v>
      </c>
      <c r="G307" s="28">
        <f t="shared" si="7"/>
        <v>0.6609097039415988</v>
      </c>
    </row>
    <row r="308" spans="1:7" s="12" customFormat="1" ht="14.25" hidden="1">
      <c r="A308" s="30" t="s">
        <v>208</v>
      </c>
      <c r="B308" s="30" t="s">
        <v>209</v>
      </c>
      <c r="C308" s="29">
        <v>1</v>
      </c>
      <c r="D308" s="31">
        <v>1055508</v>
      </c>
      <c r="E308" s="31">
        <v>848392.63</v>
      </c>
      <c r="F308" s="31">
        <f t="shared" si="8"/>
        <v>207115.37</v>
      </c>
      <c r="G308" s="28">
        <f t="shared" si="7"/>
        <v>0.8037765985667565</v>
      </c>
    </row>
    <row r="309" spans="1:7" s="12" customFormat="1" ht="14.25" hidden="1">
      <c r="A309" s="30" t="s">
        <v>208</v>
      </c>
      <c r="B309" s="30" t="s">
        <v>209</v>
      </c>
      <c r="C309" s="29">
        <v>1</v>
      </c>
      <c r="D309" s="31">
        <v>27522656</v>
      </c>
      <c r="E309" s="31">
        <v>14867186.42</v>
      </c>
      <c r="F309" s="31">
        <f t="shared" si="8"/>
        <v>12655469.58</v>
      </c>
      <c r="G309" s="28">
        <f t="shared" si="7"/>
        <v>0.5401799310357256</v>
      </c>
    </row>
    <row r="310" spans="1:7" s="12" customFormat="1" ht="14.25" hidden="1">
      <c r="A310" s="30" t="s">
        <v>208</v>
      </c>
      <c r="B310" s="30" t="s">
        <v>209</v>
      </c>
      <c r="C310" s="29">
        <v>1</v>
      </c>
      <c r="D310" s="31">
        <v>2255200</v>
      </c>
      <c r="E310" s="31">
        <v>0</v>
      </c>
      <c r="F310" s="31">
        <f t="shared" si="8"/>
        <v>2255200</v>
      </c>
      <c r="G310" s="28">
        <f t="shared" si="7"/>
        <v>0</v>
      </c>
    </row>
    <row r="311" spans="1:10" s="9" customFormat="1" ht="14.25">
      <c r="A311" s="26" t="s">
        <v>208</v>
      </c>
      <c r="B311" s="26" t="s">
        <v>209</v>
      </c>
      <c r="C311" s="25"/>
      <c r="D311" s="27">
        <f>SUM(D307:D310)</f>
        <v>54750233</v>
      </c>
      <c r="E311" s="27">
        <f>SUM(E307:E310)</f>
        <v>31522469.86</v>
      </c>
      <c r="F311" s="27">
        <f>SUM(F307:F310)</f>
        <v>23227763.14</v>
      </c>
      <c r="G311" s="28">
        <f t="shared" si="7"/>
        <v>0.5757504239297028</v>
      </c>
      <c r="H311" s="10">
        <f>SUM(D316,D318,D323,D326,D329,D332,D335,D339)</f>
        <v>54750233</v>
      </c>
      <c r="I311" s="10">
        <f>SUM(E316,E318,E323,E326,E329,E332,E335,E339)</f>
        <v>31522469.86</v>
      </c>
      <c r="J311" s="10">
        <f>SUM(F316,F318,F323,F326,F329,F332,F335,F339)</f>
        <v>23227763.14</v>
      </c>
    </row>
    <row r="312" spans="1:7" s="12" customFormat="1" ht="14.25" hidden="1">
      <c r="A312" s="30" t="s">
        <v>210</v>
      </c>
      <c r="B312" s="30" t="s">
        <v>211</v>
      </c>
      <c r="C312" s="29">
        <v>1</v>
      </c>
      <c r="D312" s="31">
        <v>3250000</v>
      </c>
      <c r="E312" s="31">
        <v>925542.65</v>
      </c>
      <c r="F312" s="31">
        <f t="shared" si="8"/>
        <v>2324457.35</v>
      </c>
      <c r="G312" s="28">
        <f t="shared" si="7"/>
        <v>0.28478235384615386</v>
      </c>
    </row>
    <row r="313" spans="1:7" s="12" customFormat="1" ht="14.25" hidden="1">
      <c r="A313" s="30" t="s">
        <v>210</v>
      </c>
      <c r="B313" s="30" t="s">
        <v>211</v>
      </c>
      <c r="C313" s="29">
        <v>1</v>
      </c>
      <c r="D313" s="31">
        <v>357754</v>
      </c>
      <c r="E313" s="31">
        <v>162951.04</v>
      </c>
      <c r="F313" s="31">
        <f t="shared" si="8"/>
        <v>194802.96</v>
      </c>
      <c r="G313" s="28">
        <f t="shared" si="7"/>
        <v>0.45548348865421495</v>
      </c>
    </row>
    <row r="314" spans="1:7" s="12" customFormat="1" ht="14.25" hidden="1">
      <c r="A314" s="30" t="s">
        <v>210</v>
      </c>
      <c r="B314" s="30" t="s">
        <v>211</v>
      </c>
      <c r="C314" s="29">
        <v>1</v>
      </c>
      <c r="D314" s="31">
        <v>5614800</v>
      </c>
      <c r="E314" s="31">
        <v>2286298.89</v>
      </c>
      <c r="F314" s="31">
        <f t="shared" si="8"/>
        <v>3328501.11</v>
      </c>
      <c r="G314" s="28">
        <f t="shared" si="7"/>
        <v>0.40719150993802095</v>
      </c>
    </row>
    <row r="315" spans="1:7" s="12" customFormat="1" ht="14.25" hidden="1">
      <c r="A315" s="30" t="s">
        <v>210</v>
      </c>
      <c r="B315" s="30" t="s">
        <v>211</v>
      </c>
      <c r="C315" s="29">
        <v>1</v>
      </c>
      <c r="D315" s="31">
        <v>100000</v>
      </c>
      <c r="E315" s="31">
        <v>0</v>
      </c>
      <c r="F315" s="31">
        <f t="shared" si="8"/>
        <v>100000</v>
      </c>
      <c r="G315" s="28">
        <f t="shared" si="7"/>
        <v>0</v>
      </c>
    </row>
    <row r="316" spans="1:7" s="9" customFormat="1" ht="14.25">
      <c r="A316" s="33" t="s">
        <v>210</v>
      </c>
      <c r="B316" s="33" t="s">
        <v>211</v>
      </c>
      <c r="C316" s="34"/>
      <c r="D316" s="35">
        <f>SUM(D312:D315)</f>
        <v>9322554</v>
      </c>
      <c r="E316" s="35">
        <f>SUM(E312:E315)</f>
        <v>3374792.58</v>
      </c>
      <c r="F316" s="35">
        <f>SUM(F312:F315)</f>
        <v>5947761.42</v>
      </c>
      <c r="G316" s="36">
        <f t="shared" si="7"/>
        <v>0.3620030069013277</v>
      </c>
    </row>
    <row r="317" spans="1:7" s="12" customFormat="1" ht="14.25" hidden="1">
      <c r="A317" s="33" t="s">
        <v>212</v>
      </c>
      <c r="B317" s="33" t="s">
        <v>213</v>
      </c>
      <c r="C317" s="34">
        <v>1</v>
      </c>
      <c r="D317" s="35">
        <v>2000000</v>
      </c>
      <c r="E317" s="35">
        <v>619520.3</v>
      </c>
      <c r="F317" s="35">
        <f t="shared" si="8"/>
        <v>1380479.7</v>
      </c>
      <c r="G317" s="36">
        <f t="shared" si="7"/>
        <v>0.30976015</v>
      </c>
    </row>
    <row r="318" spans="1:7" s="9" customFormat="1" ht="14.25">
      <c r="A318" s="33" t="s">
        <v>212</v>
      </c>
      <c r="B318" s="33" t="s">
        <v>213</v>
      </c>
      <c r="C318" s="34"/>
      <c r="D318" s="35">
        <f>SUM(D317)</f>
        <v>2000000</v>
      </c>
      <c r="E318" s="35">
        <f>SUM(E317)</f>
        <v>619520.3</v>
      </c>
      <c r="F318" s="35">
        <f>SUM(F317)</f>
        <v>1380479.7</v>
      </c>
      <c r="G318" s="36">
        <f t="shared" si="7"/>
        <v>0.30976015</v>
      </c>
    </row>
    <row r="319" spans="1:7" s="12" customFormat="1" ht="14.25" hidden="1">
      <c r="A319" s="33" t="s">
        <v>214</v>
      </c>
      <c r="B319" s="33" t="s">
        <v>215</v>
      </c>
      <c r="C319" s="34">
        <v>1</v>
      </c>
      <c r="D319" s="35">
        <v>11400000</v>
      </c>
      <c r="E319" s="35">
        <v>11002625.78</v>
      </c>
      <c r="F319" s="35">
        <f t="shared" si="8"/>
        <v>397374.22000000067</v>
      </c>
      <c r="G319" s="36">
        <f t="shared" si="7"/>
        <v>0.9651426122807018</v>
      </c>
    </row>
    <row r="320" spans="1:7" s="12" customFormat="1" ht="14.25" hidden="1">
      <c r="A320" s="33" t="s">
        <v>214</v>
      </c>
      <c r="B320" s="33" t="s">
        <v>215</v>
      </c>
      <c r="C320" s="34">
        <v>1</v>
      </c>
      <c r="D320" s="35">
        <v>697754</v>
      </c>
      <c r="E320" s="35">
        <v>685441.59</v>
      </c>
      <c r="F320" s="35">
        <f t="shared" si="8"/>
        <v>12312.410000000033</v>
      </c>
      <c r="G320" s="36">
        <f t="shared" si="7"/>
        <v>0.9823542251280537</v>
      </c>
    </row>
    <row r="321" spans="1:7" s="12" customFormat="1" ht="14.25" hidden="1">
      <c r="A321" s="33" t="s">
        <v>214</v>
      </c>
      <c r="B321" s="33" t="s">
        <v>215</v>
      </c>
      <c r="C321" s="34">
        <v>1</v>
      </c>
      <c r="D321" s="35">
        <v>12244201</v>
      </c>
      <c r="E321" s="35">
        <v>6758864.71</v>
      </c>
      <c r="F321" s="35">
        <f t="shared" si="8"/>
        <v>5485336.29</v>
      </c>
      <c r="G321" s="36">
        <f t="shared" si="7"/>
        <v>0.552005370542349</v>
      </c>
    </row>
    <row r="322" spans="1:7" s="12" customFormat="1" ht="14.25" hidden="1">
      <c r="A322" s="33" t="s">
        <v>214</v>
      </c>
      <c r="B322" s="33" t="s">
        <v>215</v>
      </c>
      <c r="C322" s="34">
        <v>1</v>
      </c>
      <c r="D322" s="35">
        <v>1230100</v>
      </c>
      <c r="E322" s="35">
        <v>0</v>
      </c>
      <c r="F322" s="35">
        <f t="shared" si="8"/>
        <v>1230100</v>
      </c>
      <c r="G322" s="36">
        <f t="shared" si="7"/>
        <v>0</v>
      </c>
    </row>
    <row r="323" spans="1:7" s="9" customFormat="1" ht="14.25">
      <c r="A323" s="33" t="s">
        <v>214</v>
      </c>
      <c r="B323" s="33" t="s">
        <v>215</v>
      </c>
      <c r="C323" s="34"/>
      <c r="D323" s="35">
        <f>SUM(D319:D322)</f>
        <v>25572055</v>
      </c>
      <c r="E323" s="35">
        <f>SUM(E319:E322)</f>
        <v>18446932.08</v>
      </c>
      <c r="F323" s="35">
        <f>SUM(F319:F322)</f>
        <v>7125122.920000001</v>
      </c>
      <c r="G323" s="36">
        <f t="shared" si="7"/>
        <v>0.7213707337951525</v>
      </c>
    </row>
    <row r="324" spans="1:7" s="12" customFormat="1" ht="14.25" hidden="1">
      <c r="A324" s="33" t="s">
        <v>216</v>
      </c>
      <c r="B324" s="33" t="s">
        <v>217</v>
      </c>
      <c r="C324" s="34">
        <v>1</v>
      </c>
      <c r="D324" s="35">
        <v>1500000</v>
      </c>
      <c r="E324" s="35">
        <v>1071700.77</v>
      </c>
      <c r="F324" s="35">
        <f t="shared" si="8"/>
        <v>428299.23</v>
      </c>
      <c r="G324" s="36">
        <f t="shared" si="7"/>
        <v>0.71446718</v>
      </c>
    </row>
    <row r="325" spans="1:7" s="12" customFormat="1" ht="14.25" hidden="1">
      <c r="A325" s="33" t="s">
        <v>216</v>
      </c>
      <c r="B325" s="33" t="s">
        <v>217</v>
      </c>
      <c r="C325" s="34">
        <v>1</v>
      </c>
      <c r="D325" s="35">
        <v>2834160</v>
      </c>
      <c r="E325" s="35">
        <v>1769000</v>
      </c>
      <c r="F325" s="35">
        <f t="shared" si="8"/>
        <v>1065160</v>
      </c>
      <c r="G325" s="36">
        <f t="shared" si="7"/>
        <v>0.6241708301577893</v>
      </c>
    </row>
    <row r="326" spans="1:7" s="9" customFormat="1" ht="14.25">
      <c r="A326" s="33" t="s">
        <v>216</v>
      </c>
      <c r="B326" s="33" t="s">
        <v>217</v>
      </c>
      <c r="C326" s="34"/>
      <c r="D326" s="35">
        <f>SUM(D324:D325)</f>
        <v>4334160</v>
      </c>
      <c r="E326" s="35">
        <f>SUM(E324:E325)</f>
        <v>2840700.77</v>
      </c>
      <c r="F326" s="35">
        <f>SUM(F324:F325)</f>
        <v>1493459.23</v>
      </c>
      <c r="G326" s="36">
        <f t="shared" si="7"/>
        <v>0.6554212973217417</v>
      </c>
    </row>
    <row r="327" spans="1:7" s="12" customFormat="1" ht="14.25" hidden="1">
      <c r="A327" s="33" t="s">
        <v>218</v>
      </c>
      <c r="B327" s="33" t="s">
        <v>219</v>
      </c>
      <c r="C327" s="34">
        <v>1</v>
      </c>
      <c r="D327" s="35">
        <v>818434</v>
      </c>
      <c r="E327" s="35">
        <v>817138.01</v>
      </c>
      <c r="F327" s="35">
        <f t="shared" si="8"/>
        <v>1295.9899999999907</v>
      </c>
      <c r="G327" s="36">
        <f t="shared" si="7"/>
        <v>0.9984165002920211</v>
      </c>
    </row>
    <row r="328" spans="1:7" s="12" customFormat="1" ht="14.25" hidden="1">
      <c r="A328" s="33" t="s">
        <v>218</v>
      </c>
      <c r="B328" s="33" t="s">
        <v>219</v>
      </c>
      <c r="C328" s="34">
        <v>1</v>
      </c>
      <c r="D328" s="35">
        <v>5429495</v>
      </c>
      <c r="E328" s="35">
        <v>3753040.48</v>
      </c>
      <c r="F328" s="35">
        <f t="shared" si="8"/>
        <v>1676454.52</v>
      </c>
      <c r="G328" s="36">
        <f t="shared" si="7"/>
        <v>0.6912319617201969</v>
      </c>
    </row>
    <row r="329" spans="1:7" s="9" customFormat="1" ht="14.25">
      <c r="A329" s="33" t="s">
        <v>218</v>
      </c>
      <c r="B329" s="33" t="s">
        <v>219</v>
      </c>
      <c r="C329" s="34"/>
      <c r="D329" s="35">
        <f>SUM(D327:D328)</f>
        <v>6247929</v>
      </c>
      <c r="E329" s="35">
        <f>SUM(E327:E328)</f>
        <v>4570178.49</v>
      </c>
      <c r="F329" s="35">
        <f>SUM(F327:F328)</f>
        <v>1677750.51</v>
      </c>
      <c r="G329" s="36">
        <f aca="true" t="shared" si="9" ref="G329:G392">E329/D329</f>
        <v>0.731470938610218</v>
      </c>
    </row>
    <row r="330" spans="1:7" s="12" customFormat="1" ht="14.25" hidden="1">
      <c r="A330" s="33" t="s">
        <v>220</v>
      </c>
      <c r="B330" s="33" t="s">
        <v>221</v>
      </c>
      <c r="C330" s="34">
        <v>1</v>
      </c>
      <c r="D330" s="35">
        <v>2318435</v>
      </c>
      <c r="E330" s="35">
        <v>0</v>
      </c>
      <c r="F330" s="35">
        <f t="shared" si="8"/>
        <v>2318435</v>
      </c>
      <c r="G330" s="36">
        <f t="shared" si="9"/>
        <v>0</v>
      </c>
    </row>
    <row r="331" spans="1:7" s="12" customFormat="1" ht="14.25" hidden="1">
      <c r="A331" s="33" t="s">
        <v>220</v>
      </c>
      <c r="B331" s="33" t="s">
        <v>221</v>
      </c>
      <c r="C331" s="34">
        <v>1</v>
      </c>
      <c r="D331" s="35">
        <v>0</v>
      </c>
      <c r="E331" s="35">
        <v>0</v>
      </c>
      <c r="F331" s="35">
        <f t="shared" si="8"/>
        <v>0</v>
      </c>
      <c r="G331" s="36">
        <v>0</v>
      </c>
    </row>
    <row r="332" spans="1:7" s="9" customFormat="1" ht="14.25">
      <c r="A332" s="33" t="s">
        <v>220</v>
      </c>
      <c r="B332" s="33" t="s">
        <v>221</v>
      </c>
      <c r="C332" s="34"/>
      <c r="D332" s="35">
        <f>SUM(D330:D331)</f>
        <v>2318435</v>
      </c>
      <c r="E332" s="35">
        <f>SUM(E330:E331)</f>
        <v>0</v>
      </c>
      <c r="F332" s="35">
        <f>SUM(F330:F331)</f>
        <v>2318435</v>
      </c>
      <c r="G332" s="36">
        <f t="shared" si="9"/>
        <v>0</v>
      </c>
    </row>
    <row r="333" spans="1:7" s="12" customFormat="1" ht="14.25" hidden="1">
      <c r="A333" s="33" t="s">
        <v>222</v>
      </c>
      <c r="B333" s="33" t="s">
        <v>223</v>
      </c>
      <c r="C333" s="34">
        <v>1</v>
      </c>
      <c r="D333" s="35">
        <v>630000</v>
      </c>
      <c r="E333" s="35">
        <v>65092</v>
      </c>
      <c r="F333" s="35">
        <f t="shared" si="8"/>
        <v>564908</v>
      </c>
      <c r="G333" s="36">
        <f t="shared" si="9"/>
        <v>0.10332063492063492</v>
      </c>
    </row>
    <row r="334" spans="1:7" s="12" customFormat="1" ht="14.25" hidden="1">
      <c r="A334" s="33" t="s">
        <v>222</v>
      </c>
      <c r="B334" s="33" t="s">
        <v>223</v>
      </c>
      <c r="C334" s="34">
        <v>1</v>
      </c>
      <c r="D334" s="35">
        <v>300000</v>
      </c>
      <c r="E334" s="35">
        <v>0</v>
      </c>
      <c r="F334" s="35">
        <f t="shared" si="8"/>
        <v>300000</v>
      </c>
      <c r="G334" s="36">
        <f t="shared" si="9"/>
        <v>0</v>
      </c>
    </row>
    <row r="335" spans="1:7" s="9" customFormat="1" ht="14.25">
      <c r="A335" s="33" t="s">
        <v>222</v>
      </c>
      <c r="B335" s="33" t="s">
        <v>223</v>
      </c>
      <c r="C335" s="34"/>
      <c r="D335" s="35">
        <f>SUM(D333:D334)</f>
        <v>930000</v>
      </c>
      <c r="E335" s="35">
        <f>SUM(E333:E334)</f>
        <v>65092</v>
      </c>
      <c r="F335" s="35">
        <f>SUM(F333:F334)</f>
        <v>864908</v>
      </c>
      <c r="G335" s="36">
        <f t="shared" si="9"/>
        <v>0.06999139784946237</v>
      </c>
    </row>
    <row r="336" spans="1:7" s="12" customFormat="1" ht="14.25" hidden="1">
      <c r="A336" s="33" t="s">
        <v>224</v>
      </c>
      <c r="B336" s="33" t="s">
        <v>225</v>
      </c>
      <c r="C336" s="34">
        <v>1</v>
      </c>
      <c r="D336" s="35">
        <v>2000000</v>
      </c>
      <c r="E336" s="35">
        <v>1305271.3</v>
      </c>
      <c r="F336" s="35">
        <f t="shared" si="8"/>
        <v>694728.7</v>
      </c>
      <c r="G336" s="36">
        <f t="shared" si="9"/>
        <v>0.65263565</v>
      </c>
    </row>
    <row r="337" spans="1:7" s="12" customFormat="1" ht="14.25" hidden="1">
      <c r="A337" s="33" t="s">
        <v>224</v>
      </c>
      <c r="B337" s="33" t="s">
        <v>225</v>
      </c>
      <c r="C337" s="34">
        <v>1</v>
      </c>
      <c r="D337" s="35">
        <v>1100000</v>
      </c>
      <c r="E337" s="35">
        <v>299982.34</v>
      </c>
      <c r="F337" s="35">
        <f t="shared" si="8"/>
        <v>800017.6599999999</v>
      </c>
      <c r="G337" s="36">
        <f t="shared" si="9"/>
        <v>0.2727112181818182</v>
      </c>
    </row>
    <row r="338" spans="1:7" s="12" customFormat="1" ht="14.25" hidden="1">
      <c r="A338" s="33" t="s">
        <v>224</v>
      </c>
      <c r="B338" s="33" t="s">
        <v>225</v>
      </c>
      <c r="C338" s="34">
        <v>1</v>
      </c>
      <c r="D338" s="35">
        <v>925100</v>
      </c>
      <c r="E338" s="35">
        <v>0</v>
      </c>
      <c r="F338" s="35">
        <f t="shared" si="8"/>
        <v>925100</v>
      </c>
      <c r="G338" s="36">
        <f t="shared" si="9"/>
        <v>0</v>
      </c>
    </row>
    <row r="339" spans="1:7" s="9" customFormat="1" ht="14.25">
      <c r="A339" s="33" t="s">
        <v>224</v>
      </c>
      <c r="B339" s="33" t="s">
        <v>225</v>
      </c>
      <c r="C339" s="34"/>
      <c r="D339" s="35">
        <f>SUM(D336:D338)</f>
        <v>4025100</v>
      </c>
      <c r="E339" s="35">
        <f>SUM(E336:E338)</f>
        <v>1605253.6400000001</v>
      </c>
      <c r="F339" s="35">
        <f>SUM(F336:F338)</f>
        <v>2419846.36</v>
      </c>
      <c r="G339" s="36">
        <f t="shared" si="9"/>
        <v>0.39881087177958313</v>
      </c>
    </row>
    <row r="340" spans="1:7" s="12" customFormat="1" ht="14.25" hidden="1">
      <c r="A340" s="30" t="s">
        <v>226</v>
      </c>
      <c r="B340" s="30" t="s">
        <v>227</v>
      </c>
      <c r="C340" s="29">
        <v>1</v>
      </c>
      <c r="D340" s="31">
        <v>977583639</v>
      </c>
      <c r="E340" s="31">
        <v>835598727.82</v>
      </c>
      <c r="F340" s="31">
        <f t="shared" si="8"/>
        <v>141984911.17999995</v>
      </c>
      <c r="G340" s="28">
        <f t="shared" si="9"/>
        <v>0.8547593213351641</v>
      </c>
    </row>
    <row r="341" spans="1:7" s="12" customFormat="1" ht="14.25" hidden="1">
      <c r="A341" s="30" t="s">
        <v>226</v>
      </c>
      <c r="B341" s="30" t="s">
        <v>227</v>
      </c>
      <c r="C341" s="29">
        <v>1</v>
      </c>
      <c r="D341" s="31">
        <v>14771465</v>
      </c>
      <c r="E341" s="31">
        <v>9965077.82</v>
      </c>
      <c r="F341" s="31">
        <f t="shared" si="8"/>
        <v>4806387.18</v>
      </c>
      <c r="G341" s="28">
        <f t="shared" si="9"/>
        <v>0.6746167573764688</v>
      </c>
    </row>
    <row r="342" spans="1:7" s="12" customFormat="1" ht="14.25" hidden="1">
      <c r="A342" s="30" t="s">
        <v>226</v>
      </c>
      <c r="B342" s="30" t="s">
        <v>227</v>
      </c>
      <c r="C342" s="29">
        <v>1</v>
      </c>
      <c r="D342" s="31">
        <v>119936998</v>
      </c>
      <c r="E342" s="31">
        <v>62809507.58</v>
      </c>
      <c r="F342" s="31">
        <f t="shared" si="8"/>
        <v>57127490.42</v>
      </c>
      <c r="G342" s="28">
        <f t="shared" si="9"/>
        <v>0.5236875078364059</v>
      </c>
    </row>
    <row r="343" spans="1:7" s="12" customFormat="1" ht="14.25" hidden="1">
      <c r="A343" s="30" t="s">
        <v>226</v>
      </c>
      <c r="B343" s="30" t="s">
        <v>227</v>
      </c>
      <c r="C343" s="29">
        <v>280</v>
      </c>
      <c r="D343" s="31">
        <v>2500000</v>
      </c>
      <c r="E343" s="31">
        <v>0</v>
      </c>
      <c r="F343" s="31">
        <f t="shared" si="8"/>
        <v>2500000</v>
      </c>
      <c r="G343" s="28">
        <f t="shared" si="9"/>
        <v>0</v>
      </c>
    </row>
    <row r="344" spans="1:10" s="9" customFormat="1" ht="14.25">
      <c r="A344" s="26" t="s">
        <v>226</v>
      </c>
      <c r="B344" s="26" t="s">
        <v>227</v>
      </c>
      <c r="C344" s="25"/>
      <c r="D344" s="27">
        <f>SUM(D340:D343)</f>
        <v>1114792102</v>
      </c>
      <c r="E344" s="27">
        <f>SUM(E340:E343)</f>
        <v>908373313.2200001</v>
      </c>
      <c r="F344" s="27">
        <f>SUM(F340:F343)</f>
        <v>206418788.77999997</v>
      </c>
      <c r="G344" s="28">
        <f t="shared" si="9"/>
        <v>0.8148365166835386</v>
      </c>
      <c r="H344" s="10">
        <f>SUM(D349,D385)</f>
        <v>1114792102</v>
      </c>
      <c r="I344" s="10">
        <f>SUM(E349,E385)</f>
        <v>908373313.2200001</v>
      </c>
      <c r="J344" s="10">
        <f>SUM(F349,F385)</f>
        <v>206418788.77999997</v>
      </c>
    </row>
    <row r="345" spans="1:7" s="12" customFormat="1" ht="14.25" hidden="1">
      <c r="A345" s="30" t="s">
        <v>228</v>
      </c>
      <c r="B345" s="30" t="s">
        <v>229</v>
      </c>
      <c r="C345" s="29">
        <v>1</v>
      </c>
      <c r="D345" s="31">
        <v>977583639</v>
      </c>
      <c r="E345" s="31">
        <v>835598727.82</v>
      </c>
      <c r="F345" s="31">
        <f t="shared" si="8"/>
        <v>141984911.17999995</v>
      </c>
      <c r="G345" s="28">
        <f t="shared" si="9"/>
        <v>0.8547593213351641</v>
      </c>
    </row>
    <row r="346" spans="1:7" s="12" customFormat="1" ht="14.25" hidden="1">
      <c r="A346" s="30" t="s">
        <v>228</v>
      </c>
      <c r="B346" s="30" t="s">
        <v>229</v>
      </c>
      <c r="C346" s="29">
        <v>1</v>
      </c>
      <c r="D346" s="31">
        <v>14771465</v>
      </c>
      <c r="E346" s="31">
        <v>9965077.82</v>
      </c>
      <c r="F346" s="31">
        <f t="shared" si="8"/>
        <v>4806387.18</v>
      </c>
      <c r="G346" s="28">
        <f t="shared" si="9"/>
        <v>0.6746167573764688</v>
      </c>
    </row>
    <row r="347" spans="1:7" s="12" customFormat="1" ht="14.25" hidden="1">
      <c r="A347" s="30" t="s">
        <v>228</v>
      </c>
      <c r="B347" s="30" t="s">
        <v>229</v>
      </c>
      <c r="C347" s="29">
        <v>1</v>
      </c>
      <c r="D347" s="31">
        <v>83028563</v>
      </c>
      <c r="E347" s="31">
        <v>62809507.58</v>
      </c>
      <c r="F347" s="31">
        <f t="shared" si="8"/>
        <v>20219055.42</v>
      </c>
      <c r="G347" s="28">
        <f t="shared" si="9"/>
        <v>0.7564807255546504</v>
      </c>
    </row>
    <row r="348" spans="1:7" s="12" customFormat="1" ht="14.25" hidden="1">
      <c r="A348" s="30" t="s">
        <v>228</v>
      </c>
      <c r="B348" s="30" t="s">
        <v>229</v>
      </c>
      <c r="C348" s="29">
        <v>280</v>
      </c>
      <c r="D348" s="31">
        <v>2500000</v>
      </c>
      <c r="E348" s="31">
        <v>0</v>
      </c>
      <c r="F348" s="31">
        <f t="shared" si="8"/>
        <v>2500000</v>
      </c>
      <c r="G348" s="28">
        <f t="shared" si="9"/>
        <v>0</v>
      </c>
    </row>
    <row r="349" spans="1:10" s="9" customFormat="1" ht="14.25">
      <c r="A349" s="26" t="s">
        <v>228</v>
      </c>
      <c r="B349" s="26" t="s">
        <v>229</v>
      </c>
      <c r="C349" s="25"/>
      <c r="D349" s="27">
        <f>SUM(D345:D348)</f>
        <v>1077883667</v>
      </c>
      <c r="E349" s="27">
        <f>SUM(E345:E348)</f>
        <v>908373313.2200001</v>
      </c>
      <c r="F349" s="27">
        <f>SUM(F345:F348)</f>
        <v>169510353.77999997</v>
      </c>
      <c r="G349" s="28">
        <f t="shared" si="9"/>
        <v>0.8427378028170828</v>
      </c>
      <c r="H349" s="10">
        <f>SUM(D351,D355,D361,D368,D375,D377,D382)</f>
        <v>1077883667</v>
      </c>
      <c r="I349" s="10">
        <f>SUM(E351,E355,E361,E368,E375,E377,E382)</f>
        <v>908373313.22</v>
      </c>
      <c r="J349" s="10">
        <f>SUM(F351,F355,F361,F368,F375,F377,F382)</f>
        <v>169510353.78</v>
      </c>
    </row>
    <row r="350" spans="1:7" s="12" customFormat="1" ht="14.25" hidden="1">
      <c r="A350" s="30" t="s">
        <v>230</v>
      </c>
      <c r="B350" s="30" t="s">
        <v>231</v>
      </c>
      <c r="C350" s="29">
        <v>280</v>
      </c>
      <c r="D350" s="31">
        <v>80000000</v>
      </c>
      <c r="E350" s="31">
        <v>43026975.48</v>
      </c>
      <c r="F350" s="31">
        <f t="shared" si="8"/>
        <v>36973024.52</v>
      </c>
      <c r="G350" s="28">
        <f t="shared" si="9"/>
        <v>0.5378371934999999</v>
      </c>
    </row>
    <row r="351" spans="1:7" s="9" customFormat="1" ht="14.25">
      <c r="A351" s="33" t="s">
        <v>230</v>
      </c>
      <c r="B351" s="33" t="s">
        <v>231</v>
      </c>
      <c r="C351" s="34"/>
      <c r="D351" s="35">
        <f>SUM(D350)</f>
        <v>80000000</v>
      </c>
      <c r="E351" s="35">
        <f>SUM(E350)</f>
        <v>43026975.48</v>
      </c>
      <c r="F351" s="35">
        <f>SUM(F350)</f>
        <v>36973024.52</v>
      </c>
      <c r="G351" s="36">
        <f t="shared" si="9"/>
        <v>0.5378371934999999</v>
      </c>
    </row>
    <row r="352" spans="1:7" s="12" customFormat="1" ht="14.25" hidden="1">
      <c r="A352" s="33" t="s">
        <v>232</v>
      </c>
      <c r="B352" s="33" t="s">
        <v>233</v>
      </c>
      <c r="C352" s="34">
        <v>1</v>
      </c>
      <c r="D352" s="35">
        <v>642000000</v>
      </c>
      <c r="E352" s="35">
        <v>585816950</v>
      </c>
      <c r="F352" s="35">
        <f t="shared" si="8"/>
        <v>56183050</v>
      </c>
      <c r="G352" s="36">
        <f t="shared" si="9"/>
        <v>0.91248746105919</v>
      </c>
    </row>
    <row r="353" spans="1:7" s="12" customFormat="1" ht="14.25" hidden="1">
      <c r="A353" s="33" t="s">
        <v>232</v>
      </c>
      <c r="B353" s="33" t="s">
        <v>233</v>
      </c>
      <c r="C353" s="34">
        <v>280</v>
      </c>
      <c r="D353" s="35">
        <v>7000000</v>
      </c>
      <c r="E353" s="35">
        <v>1490000</v>
      </c>
      <c r="F353" s="35">
        <f t="shared" si="8"/>
        <v>5510000</v>
      </c>
      <c r="G353" s="36">
        <f t="shared" si="9"/>
        <v>0.21285714285714286</v>
      </c>
    </row>
    <row r="354" spans="1:7" s="12" customFormat="1" ht="14.25" hidden="1">
      <c r="A354" s="33" t="s">
        <v>232</v>
      </c>
      <c r="B354" s="33" t="s">
        <v>233</v>
      </c>
      <c r="C354" s="34">
        <v>1</v>
      </c>
      <c r="D354" s="35">
        <v>11000000</v>
      </c>
      <c r="E354" s="35">
        <v>9945258.44</v>
      </c>
      <c r="F354" s="35">
        <f t="shared" si="8"/>
        <v>1054741.5600000005</v>
      </c>
      <c r="G354" s="36">
        <f t="shared" si="9"/>
        <v>0.9041144036363636</v>
      </c>
    </row>
    <row r="355" spans="1:7" s="9" customFormat="1" ht="14.25">
      <c r="A355" s="33" t="s">
        <v>232</v>
      </c>
      <c r="B355" s="33" t="s">
        <v>233</v>
      </c>
      <c r="C355" s="34"/>
      <c r="D355" s="35">
        <f>SUM(D352:D354)</f>
        <v>660000000</v>
      </c>
      <c r="E355" s="35">
        <f>SUM(E352:E354)</f>
        <v>597252208.44</v>
      </c>
      <c r="F355" s="35">
        <f>SUM(F352:F354)</f>
        <v>62747791.56</v>
      </c>
      <c r="G355" s="36">
        <f t="shared" si="9"/>
        <v>0.9049275885454546</v>
      </c>
    </row>
    <row r="356" spans="1:7" s="12" customFormat="1" ht="14.25" hidden="1">
      <c r="A356" s="33" t="s">
        <v>234</v>
      </c>
      <c r="B356" s="33" t="s">
        <v>235</v>
      </c>
      <c r="C356" s="34">
        <v>1</v>
      </c>
      <c r="D356" s="35">
        <v>18250000</v>
      </c>
      <c r="E356" s="35">
        <v>16996820.12</v>
      </c>
      <c r="F356" s="35">
        <f t="shared" si="8"/>
        <v>1253179.879999999</v>
      </c>
      <c r="G356" s="36">
        <f t="shared" si="9"/>
        <v>0.9313326093150686</v>
      </c>
    </row>
    <row r="357" spans="1:7" s="12" customFormat="1" ht="14.25" hidden="1">
      <c r="A357" s="33" t="s">
        <v>234</v>
      </c>
      <c r="B357" s="33" t="s">
        <v>235</v>
      </c>
      <c r="C357" s="34">
        <v>280</v>
      </c>
      <c r="D357" s="35">
        <v>0</v>
      </c>
      <c r="E357" s="35">
        <v>0</v>
      </c>
      <c r="F357" s="35">
        <f t="shared" si="8"/>
        <v>0</v>
      </c>
      <c r="G357" s="36">
        <v>0</v>
      </c>
    </row>
    <row r="358" spans="1:7" s="12" customFormat="1" ht="14.25" hidden="1">
      <c r="A358" s="33" t="s">
        <v>234</v>
      </c>
      <c r="B358" s="33" t="s">
        <v>235</v>
      </c>
      <c r="C358" s="34">
        <v>1</v>
      </c>
      <c r="D358" s="35">
        <v>1472019</v>
      </c>
      <c r="E358" s="35">
        <v>829854.78</v>
      </c>
      <c r="F358" s="35">
        <f t="shared" si="8"/>
        <v>642164.22</v>
      </c>
      <c r="G358" s="36">
        <f t="shared" si="9"/>
        <v>0.56375276406079</v>
      </c>
    </row>
    <row r="359" spans="1:7" s="12" customFormat="1" ht="14.25" hidden="1">
      <c r="A359" s="33" t="s">
        <v>234</v>
      </c>
      <c r="B359" s="33" t="s">
        <v>235</v>
      </c>
      <c r="C359" s="34">
        <v>1</v>
      </c>
      <c r="D359" s="35">
        <v>2000000</v>
      </c>
      <c r="E359" s="35">
        <v>0</v>
      </c>
      <c r="F359" s="35">
        <f t="shared" si="8"/>
        <v>2000000</v>
      </c>
      <c r="G359" s="36">
        <f t="shared" si="9"/>
        <v>0</v>
      </c>
    </row>
    <row r="360" spans="1:7" s="12" customFormat="1" ht="14.25" hidden="1">
      <c r="A360" s="33" t="s">
        <v>234</v>
      </c>
      <c r="B360" s="33" t="s">
        <v>235</v>
      </c>
      <c r="C360" s="34">
        <v>280</v>
      </c>
      <c r="D360" s="35">
        <v>11451130</v>
      </c>
      <c r="E360" s="35">
        <v>9542418.24</v>
      </c>
      <c r="F360" s="35">
        <f t="shared" si="8"/>
        <v>1908711.7599999998</v>
      </c>
      <c r="G360" s="36">
        <f t="shared" si="9"/>
        <v>0.8333167329337804</v>
      </c>
    </row>
    <row r="361" spans="1:7" s="9" customFormat="1" ht="14.25">
      <c r="A361" s="33" t="s">
        <v>234</v>
      </c>
      <c r="B361" s="33" t="s">
        <v>235</v>
      </c>
      <c r="C361" s="34"/>
      <c r="D361" s="35">
        <f>SUM(D356:D360)</f>
        <v>33173149</v>
      </c>
      <c r="E361" s="35">
        <f>SUM(E356:E360)</f>
        <v>27369093.14</v>
      </c>
      <c r="F361" s="35">
        <f>SUM(F356:F360)</f>
        <v>5804055.8599999985</v>
      </c>
      <c r="G361" s="36">
        <f t="shared" si="9"/>
        <v>0.8250375368343837</v>
      </c>
    </row>
    <row r="362" spans="1:7" s="12" customFormat="1" ht="14.25" hidden="1">
      <c r="A362" s="33" t="s">
        <v>236</v>
      </c>
      <c r="B362" s="33" t="s">
        <v>237</v>
      </c>
      <c r="C362" s="34">
        <v>1</v>
      </c>
      <c r="D362" s="35">
        <v>5000000</v>
      </c>
      <c r="E362" s="35">
        <v>0</v>
      </c>
      <c r="F362" s="35">
        <f t="shared" si="8"/>
        <v>5000000</v>
      </c>
      <c r="G362" s="36">
        <f t="shared" si="9"/>
        <v>0</v>
      </c>
    </row>
    <row r="363" spans="1:7" s="12" customFormat="1" ht="14.25" hidden="1">
      <c r="A363" s="33" t="s">
        <v>236</v>
      </c>
      <c r="B363" s="33" t="s">
        <v>237</v>
      </c>
      <c r="C363" s="34">
        <v>280</v>
      </c>
      <c r="D363" s="35">
        <v>23000000</v>
      </c>
      <c r="E363" s="35">
        <v>16163629.45</v>
      </c>
      <c r="F363" s="35">
        <f aca="true" t="shared" si="10" ref="F363:F442">+D363-E363</f>
        <v>6836370.550000001</v>
      </c>
      <c r="G363" s="36">
        <f t="shared" si="9"/>
        <v>0.7027664978260869</v>
      </c>
    </row>
    <row r="364" spans="1:7" s="12" customFormat="1" ht="14.25" hidden="1">
      <c r="A364" s="33" t="s">
        <v>236</v>
      </c>
      <c r="B364" s="33" t="s">
        <v>237</v>
      </c>
      <c r="C364" s="34">
        <v>1</v>
      </c>
      <c r="D364" s="35">
        <v>2900000</v>
      </c>
      <c r="E364" s="35">
        <v>2109000</v>
      </c>
      <c r="F364" s="35">
        <f t="shared" si="10"/>
        <v>791000</v>
      </c>
      <c r="G364" s="36">
        <f t="shared" si="9"/>
        <v>0.7272413793103448</v>
      </c>
    </row>
    <row r="365" spans="1:7" s="12" customFormat="1" ht="14.25" hidden="1">
      <c r="A365" s="33" t="s">
        <v>236</v>
      </c>
      <c r="B365" s="33" t="s">
        <v>237</v>
      </c>
      <c r="C365" s="34">
        <v>280</v>
      </c>
      <c r="D365" s="35">
        <v>2500000</v>
      </c>
      <c r="E365" s="35">
        <v>2206332.2</v>
      </c>
      <c r="F365" s="35">
        <f t="shared" si="10"/>
        <v>293667.7999999998</v>
      </c>
      <c r="G365" s="36">
        <f t="shared" si="9"/>
        <v>0.8825328800000001</v>
      </c>
    </row>
    <row r="366" spans="1:7" s="12" customFormat="1" ht="14.25" hidden="1">
      <c r="A366" s="33" t="s">
        <v>236</v>
      </c>
      <c r="B366" s="33" t="s">
        <v>237</v>
      </c>
      <c r="C366" s="34">
        <v>1</v>
      </c>
      <c r="D366" s="35">
        <v>33328563</v>
      </c>
      <c r="E366" s="35">
        <v>21565574.83</v>
      </c>
      <c r="F366" s="35">
        <f t="shared" si="10"/>
        <v>11762988.170000002</v>
      </c>
      <c r="G366" s="36">
        <f t="shared" si="9"/>
        <v>0.6470598456345087</v>
      </c>
    </row>
    <row r="367" spans="1:7" s="12" customFormat="1" ht="14.25" hidden="1">
      <c r="A367" s="33" t="s">
        <v>236</v>
      </c>
      <c r="B367" s="33" t="s">
        <v>237</v>
      </c>
      <c r="C367" s="34">
        <v>280</v>
      </c>
      <c r="D367" s="35">
        <v>21351433</v>
      </c>
      <c r="E367" s="35">
        <v>19547846.69</v>
      </c>
      <c r="F367" s="35">
        <f t="shared" si="10"/>
        <v>1803586.3099999987</v>
      </c>
      <c r="G367" s="36">
        <f t="shared" si="9"/>
        <v>0.915528559136991</v>
      </c>
    </row>
    <row r="368" spans="1:7" s="9" customFormat="1" ht="14.25">
      <c r="A368" s="33" t="s">
        <v>236</v>
      </c>
      <c r="B368" s="33" t="s">
        <v>237</v>
      </c>
      <c r="C368" s="34"/>
      <c r="D368" s="35">
        <f>SUM(D362:D367)</f>
        <v>88079996</v>
      </c>
      <c r="E368" s="35">
        <f>SUM(E362:E367)</f>
        <v>61592383.17</v>
      </c>
      <c r="F368" s="35">
        <f>SUM(F362:F367)</f>
        <v>26487612.830000002</v>
      </c>
      <c r="G368" s="36">
        <f t="shared" si="9"/>
        <v>0.6992777698355027</v>
      </c>
    </row>
    <row r="369" spans="1:7" s="12" customFormat="1" ht="14.25" hidden="1">
      <c r="A369" s="33" t="s">
        <v>238</v>
      </c>
      <c r="B369" s="33" t="s">
        <v>239</v>
      </c>
      <c r="C369" s="34">
        <v>1</v>
      </c>
      <c r="D369" s="35">
        <v>157813</v>
      </c>
      <c r="E369" s="35">
        <v>0</v>
      </c>
      <c r="F369" s="35">
        <f t="shared" si="10"/>
        <v>157813</v>
      </c>
      <c r="G369" s="36">
        <f t="shared" si="9"/>
        <v>0</v>
      </c>
    </row>
    <row r="370" spans="1:7" s="12" customFormat="1" ht="14.25" hidden="1">
      <c r="A370" s="33" t="s">
        <v>238</v>
      </c>
      <c r="B370" s="33" t="s">
        <v>239</v>
      </c>
      <c r="C370" s="34">
        <v>280</v>
      </c>
      <c r="D370" s="35">
        <v>183175826</v>
      </c>
      <c r="E370" s="35">
        <v>155204352.77</v>
      </c>
      <c r="F370" s="35">
        <f t="shared" si="10"/>
        <v>27971473.22999999</v>
      </c>
      <c r="G370" s="36">
        <f t="shared" si="9"/>
        <v>0.8472971360860685</v>
      </c>
    </row>
    <row r="371" spans="1:7" s="12" customFormat="1" ht="14.25" hidden="1">
      <c r="A371" s="33" t="s">
        <v>238</v>
      </c>
      <c r="B371" s="33" t="s">
        <v>239</v>
      </c>
      <c r="C371" s="34">
        <v>1</v>
      </c>
      <c r="D371" s="35">
        <v>6899446</v>
      </c>
      <c r="E371" s="35">
        <v>3910707.82</v>
      </c>
      <c r="F371" s="35">
        <f t="shared" si="10"/>
        <v>2988738.18</v>
      </c>
      <c r="G371" s="36">
        <f t="shared" si="9"/>
        <v>0.5668147587501953</v>
      </c>
    </row>
    <row r="372" spans="1:7" s="12" customFormat="1" ht="14.25" hidden="1">
      <c r="A372" s="33" t="s">
        <v>238</v>
      </c>
      <c r="B372" s="33" t="s">
        <v>239</v>
      </c>
      <c r="C372" s="34">
        <v>280</v>
      </c>
      <c r="D372" s="35">
        <v>1000000</v>
      </c>
      <c r="E372" s="35">
        <v>909183.02</v>
      </c>
      <c r="F372" s="35">
        <f t="shared" si="10"/>
        <v>90816.97999999998</v>
      </c>
      <c r="G372" s="36">
        <f t="shared" si="9"/>
        <v>0.9091830200000001</v>
      </c>
    </row>
    <row r="373" spans="1:7" s="12" customFormat="1" ht="14.25" hidden="1">
      <c r="A373" s="33" t="s">
        <v>238</v>
      </c>
      <c r="B373" s="33" t="s">
        <v>239</v>
      </c>
      <c r="C373" s="34">
        <v>280</v>
      </c>
      <c r="D373" s="35">
        <v>1247437</v>
      </c>
      <c r="E373" s="35">
        <v>0</v>
      </c>
      <c r="F373" s="35">
        <f t="shared" si="10"/>
        <v>1247437</v>
      </c>
      <c r="G373" s="36">
        <f t="shared" si="9"/>
        <v>0</v>
      </c>
    </row>
    <row r="374" spans="1:7" s="12" customFormat="1" ht="14.25" hidden="1">
      <c r="A374" s="33" t="s">
        <v>238</v>
      </c>
      <c r="B374" s="33" t="s">
        <v>239</v>
      </c>
      <c r="C374" s="34">
        <v>280</v>
      </c>
      <c r="D374" s="35">
        <v>2500000</v>
      </c>
      <c r="E374" s="35">
        <v>0</v>
      </c>
      <c r="F374" s="35">
        <f t="shared" si="10"/>
        <v>2500000</v>
      </c>
      <c r="G374" s="36">
        <f t="shared" si="9"/>
        <v>0</v>
      </c>
    </row>
    <row r="375" spans="1:7" s="9" customFormat="1" ht="14.25">
      <c r="A375" s="33" t="s">
        <v>238</v>
      </c>
      <c r="B375" s="33" t="s">
        <v>239</v>
      </c>
      <c r="C375" s="34"/>
      <c r="D375" s="35">
        <f>SUM(D369:D374)</f>
        <v>194980522</v>
      </c>
      <c r="E375" s="35">
        <f>SUM(E369:E374)</f>
        <v>160024243.61</v>
      </c>
      <c r="F375" s="35">
        <f>SUM(F369:F374)</f>
        <v>34956278.389999986</v>
      </c>
      <c r="G375" s="36">
        <f t="shared" si="9"/>
        <v>0.8207191260365998</v>
      </c>
    </row>
    <row r="376" spans="1:7" s="12" customFormat="1" ht="14.25" hidden="1">
      <c r="A376" s="33" t="s">
        <v>240</v>
      </c>
      <c r="B376" s="33" t="s">
        <v>241</v>
      </c>
      <c r="C376" s="34">
        <v>1</v>
      </c>
      <c r="D376" s="35">
        <v>2000000</v>
      </c>
      <c r="E376" s="35">
        <v>1900000</v>
      </c>
      <c r="F376" s="35">
        <f t="shared" si="10"/>
        <v>100000</v>
      </c>
      <c r="G376" s="36">
        <f t="shared" si="9"/>
        <v>0.95</v>
      </c>
    </row>
    <row r="377" spans="1:7" s="9" customFormat="1" ht="14.25">
      <c r="A377" s="33" t="s">
        <v>240</v>
      </c>
      <c r="B377" s="33" t="s">
        <v>241</v>
      </c>
      <c r="C377" s="34"/>
      <c r="D377" s="35">
        <f>SUM(D376)</f>
        <v>2000000</v>
      </c>
      <c r="E377" s="35">
        <f>SUM(E376)</f>
        <v>1900000</v>
      </c>
      <c r="F377" s="35">
        <f>SUM(F376)</f>
        <v>100000</v>
      </c>
      <c r="G377" s="36">
        <f t="shared" si="9"/>
        <v>0.95</v>
      </c>
    </row>
    <row r="378" spans="1:7" s="12" customFormat="1" ht="14.25" hidden="1">
      <c r="A378" s="33" t="s">
        <v>242</v>
      </c>
      <c r="B378" s="33" t="s">
        <v>243</v>
      </c>
      <c r="C378" s="34">
        <v>1</v>
      </c>
      <c r="D378" s="35">
        <v>15000000</v>
      </c>
      <c r="E378" s="35">
        <v>15000000</v>
      </c>
      <c r="F378" s="35">
        <f t="shared" si="10"/>
        <v>0</v>
      </c>
      <c r="G378" s="36">
        <f t="shared" si="9"/>
        <v>1</v>
      </c>
    </row>
    <row r="379" spans="1:7" s="12" customFormat="1" ht="14.25" hidden="1">
      <c r="A379" s="33" t="s">
        <v>242</v>
      </c>
      <c r="B379" s="33" t="s">
        <v>243</v>
      </c>
      <c r="C379" s="34">
        <v>280</v>
      </c>
      <c r="D379" s="35">
        <v>2000000</v>
      </c>
      <c r="E379" s="35">
        <v>0</v>
      </c>
      <c r="F379" s="35">
        <f t="shared" si="10"/>
        <v>2000000</v>
      </c>
      <c r="G379" s="36">
        <f t="shared" si="9"/>
        <v>0</v>
      </c>
    </row>
    <row r="380" spans="1:7" s="12" customFormat="1" ht="14.25" hidden="1">
      <c r="A380" s="33" t="s">
        <v>242</v>
      </c>
      <c r="B380" s="33" t="s">
        <v>243</v>
      </c>
      <c r="C380" s="34">
        <v>1</v>
      </c>
      <c r="D380" s="35">
        <v>350000</v>
      </c>
      <c r="E380" s="35">
        <v>235376</v>
      </c>
      <c r="F380" s="35">
        <f t="shared" si="10"/>
        <v>114624</v>
      </c>
      <c r="G380" s="36">
        <f t="shared" si="9"/>
        <v>0.6725028571428572</v>
      </c>
    </row>
    <row r="381" spans="1:7" s="12" customFormat="1" ht="14.25" hidden="1">
      <c r="A381" s="33" t="s">
        <v>242</v>
      </c>
      <c r="B381" s="33" t="s">
        <v>243</v>
      </c>
      <c r="C381" s="34">
        <v>280</v>
      </c>
      <c r="D381" s="35">
        <v>2300000</v>
      </c>
      <c r="E381" s="35">
        <v>1973033.38</v>
      </c>
      <c r="F381" s="35">
        <f t="shared" si="10"/>
        <v>326966.6200000001</v>
      </c>
      <c r="G381" s="36">
        <f t="shared" si="9"/>
        <v>0.8578406</v>
      </c>
    </row>
    <row r="382" spans="1:7" s="9" customFormat="1" ht="14.25">
      <c r="A382" s="33" t="s">
        <v>242</v>
      </c>
      <c r="B382" s="33" t="s">
        <v>243</v>
      </c>
      <c r="C382" s="34"/>
      <c r="D382" s="35">
        <f>SUM(D378:D381)</f>
        <v>19650000</v>
      </c>
      <c r="E382" s="35">
        <f>SUM(E378:E381)</f>
        <v>17208409.38</v>
      </c>
      <c r="F382" s="35">
        <f>SUM(F378:F381)</f>
        <v>2441590.62</v>
      </c>
      <c r="G382" s="36">
        <f t="shared" si="9"/>
        <v>0.8757460244274808</v>
      </c>
    </row>
    <row r="383" spans="1:7" s="12" customFormat="1" ht="14.25" hidden="1">
      <c r="A383" s="30" t="s">
        <v>244</v>
      </c>
      <c r="B383" s="30" t="s">
        <v>245</v>
      </c>
      <c r="C383" s="29">
        <v>280</v>
      </c>
      <c r="D383" s="31">
        <v>0</v>
      </c>
      <c r="E383" s="31">
        <v>0</v>
      </c>
      <c r="F383" s="31">
        <f t="shared" si="10"/>
        <v>0</v>
      </c>
      <c r="G383" s="28">
        <v>0</v>
      </c>
    </row>
    <row r="384" spans="1:7" s="12" customFormat="1" ht="14.25" hidden="1">
      <c r="A384" s="30" t="s">
        <v>244</v>
      </c>
      <c r="B384" s="30" t="s">
        <v>245</v>
      </c>
      <c r="C384" s="29">
        <v>280</v>
      </c>
      <c r="D384" s="31">
        <v>36908435</v>
      </c>
      <c r="E384" s="31">
        <v>0</v>
      </c>
      <c r="F384" s="31">
        <f t="shared" si="10"/>
        <v>36908435</v>
      </c>
      <c r="G384" s="28">
        <f t="shared" si="9"/>
        <v>0</v>
      </c>
    </row>
    <row r="385" spans="1:7" s="9" customFormat="1" ht="14.25">
      <c r="A385" s="26" t="s">
        <v>244</v>
      </c>
      <c r="B385" s="26" t="s">
        <v>245</v>
      </c>
      <c r="C385" s="25"/>
      <c r="D385" s="27">
        <f>SUM(D383:D384)</f>
        <v>36908435</v>
      </c>
      <c r="E385" s="27">
        <f>SUM(E383:E384)</f>
        <v>0</v>
      </c>
      <c r="F385" s="27">
        <f>SUM(F383:F384)</f>
        <v>36908435</v>
      </c>
      <c r="G385" s="28">
        <f t="shared" si="9"/>
        <v>0</v>
      </c>
    </row>
    <row r="386" spans="1:7" s="12" customFormat="1" ht="14.25" hidden="1">
      <c r="A386" s="30" t="s">
        <v>246</v>
      </c>
      <c r="B386" s="30" t="s">
        <v>247</v>
      </c>
      <c r="C386" s="29">
        <v>280</v>
      </c>
      <c r="D386" s="31">
        <v>0</v>
      </c>
      <c r="E386" s="31">
        <v>0</v>
      </c>
      <c r="F386" s="31">
        <f t="shared" si="10"/>
        <v>0</v>
      </c>
      <c r="G386" s="28">
        <v>0</v>
      </c>
    </row>
    <row r="387" spans="1:7" s="12" customFormat="1" ht="14.25" hidden="1">
      <c r="A387" s="30" t="s">
        <v>246</v>
      </c>
      <c r="B387" s="30" t="s">
        <v>247</v>
      </c>
      <c r="C387" s="29">
        <v>280</v>
      </c>
      <c r="D387" s="31">
        <v>36908435</v>
      </c>
      <c r="E387" s="31">
        <v>0</v>
      </c>
      <c r="F387" s="31">
        <f t="shared" si="10"/>
        <v>36908435</v>
      </c>
      <c r="G387" s="28">
        <f t="shared" si="9"/>
        <v>0</v>
      </c>
    </row>
    <row r="388" spans="1:7" s="9" customFormat="1" ht="14.25">
      <c r="A388" s="33" t="s">
        <v>246</v>
      </c>
      <c r="B388" s="33" t="s">
        <v>247</v>
      </c>
      <c r="C388" s="34"/>
      <c r="D388" s="35">
        <f>SUM(D386:D387)</f>
        <v>36908435</v>
      </c>
      <c r="E388" s="35">
        <f>SUM(E386:E387)</f>
        <v>0</v>
      </c>
      <c r="F388" s="35">
        <f>SUM(F386:F387)</f>
        <v>36908435</v>
      </c>
      <c r="G388" s="36">
        <f t="shared" si="9"/>
        <v>0</v>
      </c>
    </row>
    <row r="389" spans="1:7" s="12" customFormat="1" ht="14.25" hidden="1">
      <c r="A389" s="30" t="s">
        <v>248</v>
      </c>
      <c r="B389" s="30" t="s">
        <v>249</v>
      </c>
      <c r="C389" s="29">
        <v>1</v>
      </c>
      <c r="D389" s="31">
        <v>21848501055</v>
      </c>
      <c r="E389" s="31">
        <v>21722496546.29</v>
      </c>
      <c r="F389" s="31">
        <f t="shared" si="10"/>
        <v>126004508.70999908</v>
      </c>
      <c r="G389" s="28">
        <f t="shared" si="9"/>
        <v>0.9942328076240652</v>
      </c>
    </row>
    <row r="390" spans="1:7" s="12" customFormat="1" ht="14.25" hidden="1">
      <c r="A390" s="30" t="s">
        <v>248</v>
      </c>
      <c r="B390" s="30" t="s">
        <v>249</v>
      </c>
      <c r="C390" s="29">
        <v>1</v>
      </c>
      <c r="D390" s="31">
        <v>17906159</v>
      </c>
      <c r="E390" s="31">
        <v>10291540.58</v>
      </c>
      <c r="F390" s="31">
        <f t="shared" si="10"/>
        <v>7614618.42</v>
      </c>
      <c r="G390" s="28">
        <f t="shared" si="9"/>
        <v>0.5747486426318453</v>
      </c>
    </row>
    <row r="391" spans="1:7" s="12" customFormat="1" ht="14.25" hidden="1">
      <c r="A391" s="30" t="s">
        <v>248</v>
      </c>
      <c r="B391" s="30" t="s">
        <v>249</v>
      </c>
      <c r="C391" s="29">
        <v>1</v>
      </c>
      <c r="D391" s="31">
        <v>337604540</v>
      </c>
      <c r="E391" s="31">
        <v>328550315.89</v>
      </c>
      <c r="F391" s="31">
        <f t="shared" si="10"/>
        <v>9054224.110000014</v>
      </c>
      <c r="G391" s="28">
        <f t="shared" si="9"/>
        <v>0.9731809764465845</v>
      </c>
    </row>
    <row r="392" spans="1:10" s="9" customFormat="1" ht="14.25">
      <c r="A392" s="26" t="s">
        <v>248</v>
      </c>
      <c r="B392" s="26" t="s">
        <v>249</v>
      </c>
      <c r="C392" s="25"/>
      <c r="D392" s="27">
        <f>SUM(D389:D391)</f>
        <v>22204011754</v>
      </c>
      <c r="E392" s="27">
        <f>SUM(E389:E391)</f>
        <v>22061338402.760002</v>
      </c>
      <c r="F392" s="27">
        <f>SUM(F389:F391)</f>
        <v>142673351.23999912</v>
      </c>
      <c r="G392" s="28">
        <f t="shared" si="9"/>
        <v>0.9935744336284502</v>
      </c>
      <c r="H392" s="10">
        <f>SUM(D396,D420,D426,D434,D443,D447)</f>
        <v>22204011754</v>
      </c>
      <c r="I392" s="10">
        <f>SUM(E396,E420,E426,E434,E443,E447)</f>
        <v>22061338402.760002</v>
      </c>
      <c r="J392" s="10">
        <f>SUM(F396,F420,F426,F434,F443,F447)</f>
        <v>142673351.2400009</v>
      </c>
    </row>
    <row r="393" spans="1:7" s="12" customFormat="1" ht="14.25" hidden="1">
      <c r="A393" s="30" t="s">
        <v>250</v>
      </c>
      <c r="B393" s="30" t="s">
        <v>251</v>
      </c>
      <c r="C393" s="29">
        <v>1</v>
      </c>
      <c r="D393" s="31">
        <v>21216724910</v>
      </c>
      <c r="E393" s="31">
        <v>21138912907.96</v>
      </c>
      <c r="F393" s="31">
        <f t="shared" si="10"/>
        <v>77812002.04000092</v>
      </c>
      <c r="G393" s="28">
        <f aca="true" t="shared" si="11" ref="G393:G456">E393/D393</f>
        <v>0.9963325158633072</v>
      </c>
    </row>
    <row r="394" spans="1:7" s="12" customFormat="1" ht="14.25" hidden="1">
      <c r="A394" s="30" t="s">
        <v>250</v>
      </c>
      <c r="B394" s="30" t="s">
        <v>251</v>
      </c>
      <c r="C394" s="29">
        <v>1</v>
      </c>
      <c r="D394" s="31">
        <v>8906159</v>
      </c>
      <c r="E394" s="31">
        <v>8012170.08</v>
      </c>
      <c r="F394" s="31">
        <f t="shared" si="10"/>
        <v>893988.9199999999</v>
      </c>
      <c r="G394" s="28">
        <f t="shared" si="11"/>
        <v>0.8996212710776891</v>
      </c>
    </row>
    <row r="395" spans="1:7" s="12" customFormat="1" ht="14.25" hidden="1">
      <c r="A395" s="30" t="s">
        <v>250</v>
      </c>
      <c r="B395" s="30" t="s">
        <v>251</v>
      </c>
      <c r="C395" s="29">
        <v>1</v>
      </c>
      <c r="D395" s="31">
        <v>99731301</v>
      </c>
      <c r="E395" s="31">
        <v>90858101.39</v>
      </c>
      <c r="F395" s="31">
        <f t="shared" si="10"/>
        <v>8873199.61</v>
      </c>
      <c r="G395" s="28">
        <f t="shared" si="11"/>
        <v>0.9110289395502822</v>
      </c>
    </row>
    <row r="396" spans="1:10" s="9" customFormat="1" ht="14.25">
      <c r="A396" s="26" t="s">
        <v>250</v>
      </c>
      <c r="B396" s="26" t="s">
        <v>251</v>
      </c>
      <c r="C396" s="25"/>
      <c r="D396" s="27">
        <f>SUM(D393:D395)</f>
        <v>21325362370</v>
      </c>
      <c r="E396" s="27">
        <f>SUM(E393:E395)</f>
        <v>21237783179.43</v>
      </c>
      <c r="F396" s="27">
        <f>SUM(F393:F395)</f>
        <v>87579190.57000092</v>
      </c>
      <c r="G396" s="28">
        <f t="shared" si="11"/>
        <v>0.9958931909784002</v>
      </c>
      <c r="H396" s="10">
        <f>SUM(D397,D398,D399,D400,D401,D402,D403,D407,D411,D412,D413,D414,D415,D416,D417,D418)</f>
        <v>21325362370</v>
      </c>
      <c r="I396" s="10">
        <f>SUM(E397,E398,E399,E400,E401,E402,E403,E407,E411,E412,E413,E414,E415,E416,E417,E418)</f>
        <v>21237783179.43</v>
      </c>
      <c r="J396" s="10">
        <f>SUM(F397,F398,F399,F400,F401,F402,F403,F407,F411,F412,F413,F414,F415,F416,F417,F418)</f>
        <v>87579190.57000004</v>
      </c>
    </row>
    <row r="397" spans="1:7" s="12" customFormat="1" ht="42.75">
      <c r="A397" s="30" t="s">
        <v>252</v>
      </c>
      <c r="B397" s="30" t="s">
        <v>253</v>
      </c>
      <c r="C397" s="29">
        <v>1</v>
      </c>
      <c r="D397" s="31">
        <v>448526540</v>
      </c>
      <c r="E397" s="31">
        <v>448526540</v>
      </c>
      <c r="F397" s="31">
        <f t="shared" si="10"/>
        <v>0</v>
      </c>
      <c r="G397" s="36">
        <f t="shared" si="11"/>
        <v>1</v>
      </c>
    </row>
    <row r="398" spans="1:7" s="12" customFormat="1" ht="42.75">
      <c r="A398" s="30" t="s">
        <v>254</v>
      </c>
      <c r="B398" s="30" t="s">
        <v>255</v>
      </c>
      <c r="C398" s="29">
        <v>1</v>
      </c>
      <c r="D398" s="31">
        <v>32164600</v>
      </c>
      <c r="E398" s="31">
        <v>32164600</v>
      </c>
      <c r="F398" s="31">
        <f t="shared" si="10"/>
        <v>0</v>
      </c>
      <c r="G398" s="36">
        <f t="shared" si="11"/>
        <v>1</v>
      </c>
    </row>
    <row r="399" spans="1:7" s="12" customFormat="1" ht="42.75">
      <c r="A399" s="30" t="s">
        <v>256</v>
      </c>
      <c r="B399" s="30" t="s">
        <v>257</v>
      </c>
      <c r="C399" s="29">
        <v>1</v>
      </c>
      <c r="D399" s="31">
        <v>7655944820</v>
      </c>
      <c r="E399" s="31">
        <v>7655944719</v>
      </c>
      <c r="F399" s="31">
        <f t="shared" si="10"/>
        <v>101</v>
      </c>
      <c r="G399" s="36">
        <f t="shared" si="11"/>
        <v>0.9999999868076375</v>
      </c>
    </row>
    <row r="400" spans="1:7" s="12" customFormat="1" ht="42.75">
      <c r="A400" s="30" t="s">
        <v>258</v>
      </c>
      <c r="B400" s="30" t="s">
        <v>259</v>
      </c>
      <c r="C400" s="29">
        <v>1</v>
      </c>
      <c r="D400" s="31">
        <v>0</v>
      </c>
      <c r="E400" s="31">
        <v>0</v>
      </c>
      <c r="F400" s="31">
        <f t="shared" si="10"/>
        <v>0</v>
      </c>
      <c r="G400" s="36">
        <v>0</v>
      </c>
    </row>
    <row r="401" spans="1:7" s="12" customFormat="1" ht="42.75">
      <c r="A401" s="30" t="s">
        <v>260</v>
      </c>
      <c r="B401" s="30" t="s">
        <v>261</v>
      </c>
      <c r="C401" s="29">
        <v>1</v>
      </c>
      <c r="D401" s="31">
        <v>144799885</v>
      </c>
      <c r="E401" s="31">
        <v>144799885</v>
      </c>
      <c r="F401" s="31">
        <f t="shared" si="10"/>
        <v>0</v>
      </c>
      <c r="G401" s="36">
        <f t="shared" si="11"/>
        <v>1</v>
      </c>
    </row>
    <row r="402" spans="1:7" s="12" customFormat="1" ht="42.75">
      <c r="A402" s="30" t="s">
        <v>260</v>
      </c>
      <c r="B402" s="30" t="s">
        <v>261</v>
      </c>
      <c r="C402" s="29">
        <v>60</v>
      </c>
      <c r="D402" s="31">
        <v>214275000</v>
      </c>
      <c r="E402" s="31">
        <v>214275000</v>
      </c>
      <c r="F402" s="31">
        <f t="shared" si="10"/>
        <v>0</v>
      </c>
      <c r="G402" s="36">
        <f t="shared" si="11"/>
        <v>1</v>
      </c>
    </row>
    <row r="403" spans="1:7" s="12" customFormat="1" ht="42.75">
      <c r="A403" s="30" t="s">
        <v>262</v>
      </c>
      <c r="B403" s="30" t="s">
        <v>263</v>
      </c>
      <c r="C403" s="29">
        <v>1</v>
      </c>
      <c r="D403" s="31">
        <v>58955894</v>
      </c>
      <c r="E403" s="31">
        <v>58607858</v>
      </c>
      <c r="F403" s="31">
        <f t="shared" si="10"/>
        <v>348036</v>
      </c>
      <c r="G403" s="36">
        <f t="shared" si="11"/>
        <v>0.9940966716576294</v>
      </c>
    </row>
    <row r="404" spans="1:7" s="12" customFormat="1" ht="42.75" hidden="1">
      <c r="A404" s="26" t="s">
        <v>264</v>
      </c>
      <c r="B404" s="26" t="s">
        <v>265</v>
      </c>
      <c r="C404" s="25">
        <v>1</v>
      </c>
      <c r="D404" s="27">
        <v>50593742</v>
      </c>
      <c r="E404" s="27">
        <v>46306784.64</v>
      </c>
      <c r="F404" s="27">
        <f t="shared" si="10"/>
        <v>4286957.359999999</v>
      </c>
      <c r="G404" s="36">
        <f t="shared" si="11"/>
        <v>0.915267043105845</v>
      </c>
    </row>
    <row r="405" spans="1:7" s="12" customFormat="1" ht="42.75" hidden="1">
      <c r="A405" s="26" t="s">
        <v>266</v>
      </c>
      <c r="B405" s="26" t="s">
        <v>265</v>
      </c>
      <c r="C405" s="25">
        <v>1</v>
      </c>
      <c r="D405" s="27">
        <v>6892328</v>
      </c>
      <c r="E405" s="27">
        <v>6325013.73</v>
      </c>
      <c r="F405" s="27">
        <f t="shared" si="10"/>
        <v>567314.2699999996</v>
      </c>
      <c r="G405" s="36">
        <f t="shared" si="11"/>
        <v>0.9176890203136009</v>
      </c>
    </row>
    <row r="406" spans="1:7" s="12" customFormat="1" ht="42.75" hidden="1">
      <c r="A406" s="26" t="s">
        <v>267</v>
      </c>
      <c r="B406" s="26" t="s">
        <v>265</v>
      </c>
      <c r="C406" s="25">
        <v>1</v>
      </c>
      <c r="D406" s="27">
        <v>78309271</v>
      </c>
      <c r="E406" s="27">
        <v>71435067.45</v>
      </c>
      <c r="F406" s="27">
        <f t="shared" si="10"/>
        <v>6874203.549999997</v>
      </c>
      <c r="G406" s="36">
        <f t="shared" si="11"/>
        <v>0.9122172450053839</v>
      </c>
    </row>
    <row r="407" spans="1:7" s="9" customFormat="1" ht="42.75">
      <c r="A407" s="33" t="s">
        <v>410</v>
      </c>
      <c r="B407" s="33" t="s">
        <v>265</v>
      </c>
      <c r="C407" s="34"/>
      <c r="D407" s="35">
        <f>SUM(D404:D406)</f>
        <v>135795341</v>
      </c>
      <c r="E407" s="35">
        <f>SUM(E404:E406)</f>
        <v>124066865.82000001</v>
      </c>
      <c r="F407" s="35">
        <f>SUM(F404:F406)</f>
        <v>11728475.179999996</v>
      </c>
      <c r="G407" s="36">
        <f t="shared" si="11"/>
        <v>0.9136312402647158</v>
      </c>
    </row>
    <row r="408" spans="1:7" s="12" customFormat="1" ht="42.75" hidden="1">
      <c r="A408" s="33" t="s">
        <v>268</v>
      </c>
      <c r="B408" s="33" t="s">
        <v>269</v>
      </c>
      <c r="C408" s="34">
        <v>1</v>
      </c>
      <c r="D408" s="35">
        <v>13591683</v>
      </c>
      <c r="E408" s="35">
        <v>12510761.53</v>
      </c>
      <c r="F408" s="35">
        <f t="shared" si="10"/>
        <v>1080921.4700000007</v>
      </c>
      <c r="G408" s="36">
        <f t="shared" si="11"/>
        <v>0.9204718451717863</v>
      </c>
    </row>
    <row r="409" spans="1:7" s="12" customFormat="1" ht="42.75" hidden="1">
      <c r="A409" s="33" t="s">
        <v>270</v>
      </c>
      <c r="B409" s="33" t="s">
        <v>269</v>
      </c>
      <c r="C409" s="34">
        <v>1</v>
      </c>
      <c r="D409" s="35">
        <v>2013831</v>
      </c>
      <c r="E409" s="35">
        <v>1687156.35</v>
      </c>
      <c r="F409" s="35">
        <f t="shared" si="10"/>
        <v>326674.6499999999</v>
      </c>
      <c r="G409" s="36">
        <f t="shared" si="11"/>
        <v>0.8377844764530887</v>
      </c>
    </row>
    <row r="410" spans="1:7" s="12" customFormat="1" ht="42.75" hidden="1">
      <c r="A410" s="33" t="s">
        <v>271</v>
      </c>
      <c r="B410" s="33" t="s">
        <v>269</v>
      </c>
      <c r="C410" s="34">
        <v>1</v>
      </c>
      <c r="D410" s="35">
        <v>21422030</v>
      </c>
      <c r="E410" s="35">
        <v>19423033.94</v>
      </c>
      <c r="F410" s="35">
        <f t="shared" si="10"/>
        <v>1998996.0599999987</v>
      </c>
      <c r="G410" s="36">
        <f t="shared" si="11"/>
        <v>0.9066850312505398</v>
      </c>
    </row>
    <row r="411" spans="1:7" s="9" customFormat="1" ht="42.75">
      <c r="A411" s="33" t="s">
        <v>411</v>
      </c>
      <c r="B411" s="33" t="s">
        <v>269</v>
      </c>
      <c r="C411" s="34"/>
      <c r="D411" s="35">
        <f>SUM(D408:D410)</f>
        <v>37027544</v>
      </c>
      <c r="E411" s="35">
        <f>SUM(E408:E410)</f>
        <v>33620951.82</v>
      </c>
      <c r="F411" s="35">
        <f>SUM(F408:F410)</f>
        <v>3406592.1799999992</v>
      </c>
      <c r="G411" s="36">
        <f t="shared" si="11"/>
        <v>0.9079984300335988</v>
      </c>
    </row>
    <row r="412" spans="1:7" s="12" customFormat="1" ht="42.75">
      <c r="A412" s="30" t="s">
        <v>272</v>
      </c>
      <c r="B412" s="30" t="s">
        <v>273</v>
      </c>
      <c r="C412" s="29">
        <v>1</v>
      </c>
      <c r="D412" s="31">
        <v>254709787</v>
      </c>
      <c r="E412" s="31">
        <v>254709787</v>
      </c>
      <c r="F412" s="31">
        <f t="shared" si="10"/>
        <v>0</v>
      </c>
      <c r="G412" s="36">
        <f t="shared" si="11"/>
        <v>1</v>
      </c>
    </row>
    <row r="413" spans="1:7" s="12" customFormat="1" ht="42.75">
      <c r="A413" s="30" t="s">
        <v>274</v>
      </c>
      <c r="B413" s="30" t="s">
        <v>275</v>
      </c>
      <c r="C413" s="29">
        <v>1</v>
      </c>
      <c r="D413" s="31">
        <v>15100000</v>
      </c>
      <c r="E413" s="31">
        <v>0</v>
      </c>
      <c r="F413" s="31">
        <f t="shared" si="10"/>
        <v>15100000</v>
      </c>
      <c r="G413" s="36">
        <f t="shared" si="11"/>
        <v>0</v>
      </c>
    </row>
    <row r="414" spans="1:7" s="12" customFormat="1" ht="42.75">
      <c r="A414" s="30" t="s">
        <v>276</v>
      </c>
      <c r="B414" s="30" t="s">
        <v>277</v>
      </c>
      <c r="C414" s="29">
        <v>1</v>
      </c>
      <c r="D414" s="31">
        <v>2383975917</v>
      </c>
      <c r="E414" s="31">
        <v>2326979930.79</v>
      </c>
      <c r="F414" s="31">
        <f t="shared" si="10"/>
        <v>56995986.21000004</v>
      </c>
      <c r="G414" s="36">
        <f t="shared" si="11"/>
        <v>0.9760920461471255</v>
      </c>
    </row>
    <row r="415" spans="1:7" s="12" customFormat="1" ht="42.75">
      <c r="A415" s="30" t="s">
        <v>278</v>
      </c>
      <c r="B415" s="30" t="s">
        <v>279</v>
      </c>
      <c r="C415" s="29">
        <v>1</v>
      </c>
      <c r="D415" s="31">
        <v>3700464913</v>
      </c>
      <c r="E415" s="31">
        <v>3700464913</v>
      </c>
      <c r="F415" s="31">
        <f t="shared" si="10"/>
        <v>0</v>
      </c>
      <c r="G415" s="36">
        <f t="shared" si="11"/>
        <v>1</v>
      </c>
    </row>
    <row r="416" spans="1:7" s="12" customFormat="1" ht="42.75">
      <c r="A416" s="30" t="s">
        <v>280</v>
      </c>
      <c r="B416" s="30" t="s">
        <v>281</v>
      </c>
      <c r="C416" s="29">
        <v>1</v>
      </c>
      <c r="D416" s="31">
        <v>371422129</v>
      </c>
      <c r="E416" s="31">
        <v>371422129</v>
      </c>
      <c r="F416" s="31">
        <f t="shared" si="10"/>
        <v>0</v>
      </c>
      <c r="G416" s="36">
        <f t="shared" si="11"/>
        <v>1</v>
      </c>
    </row>
    <row r="417" spans="1:7" s="12" customFormat="1" ht="42.75">
      <c r="A417" s="30" t="s">
        <v>282</v>
      </c>
      <c r="B417" s="30" t="s">
        <v>283</v>
      </c>
      <c r="C417" s="29">
        <v>1</v>
      </c>
      <c r="D417" s="31">
        <v>2422200000</v>
      </c>
      <c r="E417" s="31">
        <v>2422200000</v>
      </c>
      <c r="F417" s="31">
        <f t="shared" si="10"/>
        <v>0</v>
      </c>
      <c r="G417" s="36">
        <f t="shared" si="11"/>
        <v>1</v>
      </c>
    </row>
    <row r="418" spans="1:7" s="12" customFormat="1" ht="42.75">
      <c r="A418" s="30" t="s">
        <v>284</v>
      </c>
      <c r="B418" s="30" t="s">
        <v>285</v>
      </c>
      <c r="C418" s="29">
        <v>1</v>
      </c>
      <c r="D418" s="31">
        <v>3450000000</v>
      </c>
      <c r="E418" s="31">
        <v>3450000000</v>
      </c>
      <c r="F418" s="31">
        <f t="shared" si="10"/>
        <v>0</v>
      </c>
      <c r="G418" s="36">
        <f t="shared" si="11"/>
        <v>1</v>
      </c>
    </row>
    <row r="419" spans="1:7" s="12" customFormat="1" ht="14.25" hidden="1">
      <c r="A419" s="30" t="s">
        <v>286</v>
      </c>
      <c r="B419" s="30" t="s">
        <v>287</v>
      </c>
      <c r="C419" s="29">
        <v>1</v>
      </c>
      <c r="D419" s="31">
        <v>6895000</v>
      </c>
      <c r="E419" s="31">
        <v>5045206.2</v>
      </c>
      <c r="F419" s="31">
        <f t="shared" si="10"/>
        <v>1849793.7999999998</v>
      </c>
      <c r="G419" s="28">
        <f t="shared" si="11"/>
        <v>0.7317195358955765</v>
      </c>
    </row>
    <row r="420" spans="1:7" s="9" customFormat="1" ht="14.25">
      <c r="A420" s="26" t="s">
        <v>286</v>
      </c>
      <c r="B420" s="26" t="s">
        <v>287</v>
      </c>
      <c r="C420" s="25"/>
      <c r="D420" s="27">
        <f>D419</f>
        <v>6895000</v>
      </c>
      <c r="E420" s="27">
        <f>E419</f>
        <v>5045206.2</v>
      </c>
      <c r="F420" s="27">
        <f>F419</f>
        <v>1849793.7999999998</v>
      </c>
      <c r="G420" s="28">
        <f t="shared" si="11"/>
        <v>0.7317195358955765</v>
      </c>
    </row>
    <row r="421" spans="1:7" s="12" customFormat="1" ht="14.25" hidden="1">
      <c r="A421" s="30" t="s">
        <v>288</v>
      </c>
      <c r="B421" s="30" t="s">
        <v>289</v>
      </c>
      <c r="C421" s="29">
        <v>1</v>
      </c>
      <c r="D421" s="31">
        <v>6895000</v>
      </c>
      <c r="E421" s="31">
        <v>5045206.2</v>
      </c>
      <c r="F421" s="31">
        <f t="shared" si="10"/>
        <v>1849793.7999999998</v>
      </c>
      <c r="G421" s="28">
        <f t="shared" si="11"/>
        <v>0.7317195358955765</v>
      </c>
    </row>
    <row r="422" spans="1:7" s="9" customFormat="1" ht="14.25">
      <c r="A422" s="33" t="s">
        <v>288</v>
      </c>
      <c r="B422" s="33" t="s">
        <v>289</v>
      </c>
      <c r="C422" s="34"/>
      <c r="D422" s="35">
        <f>D421</f>
        <v>6895000</v>
      </c>
      <c r="E422" s="35">
        <f>E421</f>
        <v>5045206.2</v>
      </c>
      <c r="F422" s="35">
        <f>F421</f>
        <v>1849793.7999999998</v>
      </c>
      <c r="G422" s="36">
        <f t="shared" si="11"/>
        <v>0.7317195358955765</v>
      </c>
    </row>
    <row r="423" spans="1:7" s="12" customFormat="1" ht="14.25" hidden="1">
      <c r="A423" s="30" t="s">
        <v>290</v>
      </c>
      <c r="B423" s="30" t="s">
        <v>291</v>
      </c>
      <c r="C423" s="29">
        <v>1</v>
      </c>
      <c r="D423" s="31">
        <v>246000000</v>
      </c>
      <c r="E423" s="31">
        <v>224448333.44</v>
      </c>
      <c r="F423" s="31">
        <f t="shared" si="10"/>
        <v>21551666.560000002</v>
      </c>
      <c r="G423" s="28">
        <f t="shared" si="11"/>
        <v>0.9123915993495935</v>
      </c>
    </row>
    <row r="424" spans="1:7" s="12" customFormat="1" ht="14.25" hidden="1">
      <c r="A424" s="30" t="s">
        <v>290</v>
      </c>
      <c r="B424" s="30" t="s">
        <v>291</v>
      </c>
      <c r="C424" s="29">
        <v>1</v>
      </c>
      <c r="D424" s="31">
        <v>9000000</v>
      </c>
      <c r="E424" s="31">
        <v>2279370.5</v>
      </c>
      <c r="F424" s="31">
        <f t="shared" si="10"/>
        <v>6720629.5</v>
      </c>
      <c r="G424" s="28">
        <f t="shared" si="11"/>
        <v>0.2532633888888889</v>
      </c>
    </row>
    <row r="425" spans="1:7" s="12" customFormat="1" ht="14.25" hidden="1">
      <c r="A425" s="30" t="s">
        <v>290</v>
      </c>
      <c r="B425" s="30" t="s">
        <v>291</v>
      </c>
      <c r="C425" s="29">
        <v>1</v>
      </c>
      <c r="D425" s="31">
        <v>34399425</v>
      </c>
      <c r="E425" s="31">
        <v>34218400.5</v>
      </c>
      <c r="F425" s="31">
        <f t="shared" si="10"/>
        <v>181024.5</v>
      </c>
      <c r="G425" s="28">
        <f t="shared" si="11"/>
        <v>0.9947375719216237</v>
      </c>
    </row>
    <row r="426" spans="1:10" s="9" customFormat="1" ht="14.25">
      <c r="A426" s="26" t="s">
        <v>290</v>
      </c>
      <c r="B426" s="26" t="s">
        <v>291</v>
      </c>
      <c r="C426" s="25"/>
      <c r="D426" s="27">
        <f>SUM(D423:D425)</f>
        <v>289399425</v>
      </c>
      <c r="E426" s="27">
        <f>SUM(E423:E425)</f>
        <v>260946104.44</v>
      </c>
      <c r="F426" s="27">
        <f>SUM(F423:F425)</f>
        <v>28453320.560000002</v>
      </c>
      <c r="G426" s="28">
        <f t="shared" si="11"/>
        <v>0.9016814889663308</v>
      </c>
      <c r="H426" s="10">
        <f>SUM(D428,D432)</f>
        <v>289399425</v>
      </c>
      <c r="I426" s="10">
        <f>SUM(E428,E432)</f>
        <v>260946104.44</v>
      </c>
      <c r="J426" s="10">
        <f>SUM(F428,F432)</f>
        <v>28453320.560000002</v>
      </c>
    </row>
    <row r="427" spans="1:10" s="12" customFormat="1" ht="14.25" hidden="1">
      <c r="A427" s="30" t="s">
        <v>292</v>
      </c>
      <c r="B427" s="30" t="s">
        <v>293</v>
      </c>
      <c r="C427" s="29">
        <v>1</v>
      </c>
      <c r="D427" s="31">
        <v>220000000</v>
      </c>
      <c r="E427" s="31">
        <v>209711110.94</v>
      </c>
      <c r="F427" s="31">
        <f t="shared" si="10"/>
        <v>10288889.060000002</v>
      </c>
      <c r="G427" s="28">
        <f t="shared" si="11"/>
        <v>0.9532323224545455</v>
      </c>
      <c r="H427" s="11"/>
      <c r="I427" s="11"/>
      <c r="J427" s="11"/>
    </row>
    <row r="428" spans="1:10" s="9" customFormat="1" ht="14.25">
      <c r="A428" s="33" t="s">
        <v>292</v>
      </c>
      <c r="B428" s="33" t="s">
        <v>293</v>
      </c>
      <c r="C428" s="34"/>
      <c r="D428" s="35">
        <f>D427</f>
        <v>220000000</v>
      </c>
      <c r="E428" s="35">
        <f>E427</f>
        <v>209711110.94</v>
      </c>
      <c r="F428" s="35">
        <f>F427</f>
        <v>10288889.060000002</v>
      </c>
      <c r="G428" s="36">
        <f t="shared" si="11"/>
        <v>0.9532323224545455</v>
      </c>
      <c r="H428" s="10"/>
      <c r="I428" s="10"/>
      <c r="J428" s="10"/>
    </row>
    <row r="429" spans="1:10" s="12" customFormat="1" ht="14.25" hidden="1">
      <c r="A429" s="33" t="s">
        <v>294</v>
      </c>
      <c r="B429" s="33" t="s">
        <v>295</v>
      </c>
      <c r="C429" s="34">
        <v>1</v>
      </c>
      <c r="D429" s="35">
        <v>26000000</v>
      </c>
      <c r="E429" s="35">
        <v>14737222.5</v>
      </c>
      <c r="F429" s="35">
        <f t="shared" si="10"/>
        <v>11262777.5</v>
      </c>
      <c r="G429" s="36">
        <f t="shared" si="11"/>
        <v>0.56681625</v>
      </c>
      <c r="H429" s="11"/>
      <c r="I429" s="11"/>
      <c r="J429" s="11"/>
    </row>
    <row r="430" spans="1:10" s="12" customFormat="1" ht="14.25" hidden="1">
      <c r="A430" s="33" t="s">
        <v>294</v>
      </c>
      <c r="B430" s="33" t="s">
        <v>295</v>
      </c>
      <c r="C430" s="34">
        <v>1</v>
      </c>
      <c r="D430" s="35">
        <v>9000000</v>
      </c>
      <c r="E430" s="35">
        <v>2279370.5</v>
      </c>
      <c r="F430" s="35">
        <f t="shared" si="10"/>
        <v>6720629.5</v>
      </c>
      <c r="G430" s="36">
        <f t="shared" si="11"/>
        <v>0.2532633888888889</v>
      </c>
      <c r="H430" s="11"/>
      <c r="I430" s="11"/>
      <c r="J430" s="11"/>
    </row>
    <row r="431" spans="1:10" s="12" customFormat="1" ht="14.25" hidden="1">
      <c r="A431" s="33" t="s">
        <v>294</v>
      </c>
      <c r="B431" s="33" t="s">
        <v>295</v>
      </c>
      <c r="C431" s="34">
        <v>1</v>
      </c>
      <c r="D431" s="35">
        <v>34399425</v>
      </c>
      <c r="E431" s="35">
        <v>34218400.5</v>
      </c>
      <c r="F431" s="35">
        <f t="shared" si="10"/>
        <v>181024.5</v>
      </c>
      <c r="G431" s="36">
        <f t="shared" si="11"/>
        <v>0.9947375719216237</v>
      </c>
      <c r="H431" s="11"/>
      <c r="I431" s="11"/>
      <c r="J431" s="11"/>
    </row>
    <row r="432" spans="1:10" s="9" customFormat="1" ht="14.25">
      <c r="A432" s="33" t="s">
        <v>294</v>
      </c>
      <c r="B432" s="33" t="s">
        <v>295</v>
      </c>
      <c r="C432" s="34"/>
      <c r="D432" s="35">
        <f>SUM(D429:D431)</f>
        <v>69399425</v>
      </c>
      <c r="E432" s="35">
        <f>SUM(E429:E431)</f>
        <v>51234993.5</v>
      </c>
      <c r="F432" s="35">
        <f>SUM(F429:F431)</f>
        <v>18164431.5</v>
      </c>
      <c r="G432" s="36">
        <f t="shared" si="11"/>
        <v>0.7382625072181794</v>
      </c>
      <c r="H432" s="10"/>
      <c r="I432" s="10"/>
      <c r="J432" s="10"/>
    </row>
    <row r="433" spans="1:7" s="12" customFormat="1" ht="14.25" hidden="1">
      <c r="A433" s="30" t="s">
        <v>296</v>
      </c>
      <c r="B433" s="30" t="s">
        <v>297</v>
      </c>
      <c r="C433" s="29">
        <v>1</v>
      </c>
      <c r="D433" s="31">
        <v>203473814</v>
      </c>
      <c r="E433" s="31">
        <v>203473814</v>
      </c>
      <c r="F433" s="31">
        <f t="shared" si="10"/>
        <v>0</v>
      </c>
      <c r="G433" s="28">
        <f t="shared" si="11"/>
        <v>1</v>
      </c>
    </row>
    <row r="434" spans="1:10" s="9" customFormat="1" ht="14.25">
      <c r="A434" s="26" t="s">
        <v>296</v>
      </c>
      <c r="B434" s="26" t="s">
        <v>297</v>
      </c>
      <c r="C434" s="25"/>
      <c r="D434" s="27">
        <f>D433</f>
        <v>203473814</v>
      </c>
      <c r="E434" s="27">
        <f>E433</f>
        <v>203473814</v>
      </c>
      <c r="F434" s="27">
        <f>F433</f>
        <v>0</v>
      </c>
      <c r="G434" s="28">
        <f t="shared" si="11"/>
        <v>1</v>
      </c>
      <c r="H434" s="10">
        <f>SUM(D435,D436,D437,D438,D439,D440,D441)</f>
        <v>203473814</v>
      </c>
      <c r="I434" s="10">
        <f>SUM(E435,E436,E437,E438,E439,E440,E441)</f>
        <v>203473814</v>
      </c>
      <c r="J434" s="10">
        <f>SUM(F435,F436,F437,F438,F439,F440,F441)</f>
        <v>0</v>
      </c>
    </row>
    <row r="435" spans="1:7" s="12" customFormat="1" ht="42.75">
      <c r="A435" s="30" t="s">
        <v>298</v>
      </c>
      <c r="B435" s="30" t="s">
        <v>299</v>
      </c>
      <c r="C435" s="29">
        <v>1</v>
      </c>
      <c r="D435" s="31">
        <v>27000000</v>
      </c>
      <c r="E435" s="31">
        <v>27000000</v>
      </c>
      <c r="F435" s="31">
        <f t="shared" si="10"/>
        <v>0</v>
      </c>
      <c r="G435" s="36">
        <f t="shared" si="11"/>
        <v>1</v>
      </c>
    </row>
    <row r="436" spans="1:7" s="12" customFormat="1" ht="42.75">
      <c r="A436" s="30" t="s">
        <v>300</v>
      </c>
      <c r="B436" s="30" t="s">
        <v>301</v>
      </c>
      <c r="C436" s="29">
        <v>1</v>
      </c>
      <c r="D436" s="31">
        <v>18000000</v>
      </c>
      <c r="E436" s="31">
        <v>18000000</v>
      </c>
      <c r="F436" s="31">
        <f t="shared" si="10"/>
        <v>0</v>
      </c>
      <c r="G436" s="36">
        <f t="shared" si="11"/>
        <v>1</v>
      </c>
    </row>
    <row r="437" spans="1:7" s="12" customFormat="1" ht="42.75">
      <c r="A437" s="30" t="s">
        <v>302</v>
      </c>
      <c r="B437" s="30" t="s">
        <v>303</v>
      </c>
      <c r="C437" s="29">
        <v>1</v>
      </c>
      <c r="D437" s="31">
        <v>13500000</v>
      </c>
      <c r="E437" s="31">
        <v>13500000</v>
      </c>
      <c r="F437" s="31">
        <f t="shared" si="10"/>
        <v>0</v>
      </c>
      <c r="G437" s="36">
        <f t="shared" si="11"/>
        <v>1</v>
      </c>
    </row>
    <row r="438" spans="1:7" s="12" customFormat="1" ht="42.75">
      <c r="A438" s="30" t="s">
        <v>304</v>
      </c>
      <c r="B438" s="30" t="s">
        <v>305</v>
      </c>
      <c r="C438" s="29">
        <v>1</v>
      </c>
      <c r="D438" s="31">
        <v>54000000</v>
      </c>
      <c r="E438" s="31">
        <v>54000000</v>
      </c>
      <c r="F438" s="31">
        <f t="shared" si="10"/>
        <v>0</v>
      </c>
      <c r="G438" s="36">
        <f t="shared" si="11"/>
        <v>1</v>
      </c>
    </row>
    <row r="439" spans="1:7" s="12" customFormat="1" ht="42.75">
      <c r="A439" s="30" t="s">
        <v>306</v>
      </c>
      <c r="B439" s="30" t="s">
        <v>307</v>
      </c>
      <c r="C439" s="29">
        <v>1</v>
      </c>
      <c r="D439" s="31">
        <v>27000000</v>
      </c>
      <c r="E439" s="31">
        <v>27000000</v>
      </c>
      <c r="F439" s="31">
        <f t="shared" si="10"/>
        <v>0</v>
      </c>
      <c r="G439" s="36">
        <f t="shared" si="11"/>
        <v>1</v>
      </c>
    </row>
    <row r="440" spans="1:7" s="12" customFormat="1" ht="42.75">
      <c r="A440" s="30" t="s">
        <v>308</v>
      </c>
      <c r="B440" s="30" t="s">
        <v>309</v>
      </c>
      <c r="C440" s="29">
        <v>1</v>
      </c>
      <c r="D440" s="31">
        <v>27000000</v>
      </c>
      <c r="E440" s="31">
        <v>27000000</v>
      </c>
      <c r="F440" s="31">
        <f t="shared" si="10"/>
        <v>0</v>
      </c>
      <c r="G440" s="36">
        <f t="shared" si="11"/>
        <v>1</v>
      </c>
    </row>
    <row r="441" spans="1:7" s="12" customFormat="1" ht="42.75">
      <c r="A441" s="30" t="s">
        <v>310</v>
      </c>
      <c r="B441" s="30" t="s">
        <v>311</v>
      </c>
      <c r="C441" s="29">
        <v>1</v>
      </c>
      <c r="D441" s="31">
        <v>36973814</v>
      </c>
      <c r="E441" s="31">
        <v>36973814</v>
      </c>
      <c r="F441" s="31">
        <f t="shared" si="10"/>
        <v>0</v>
      </c>
      <c r="G441" s="36">
        <f t="shared" si="11"/>
        <v>1</v>
      </c>
    </row>
    <row r="442" spans="1:7" s="12" customFormat="1" ht="14.25" hidden="1">
      <c r="A442" s="30" t="s">
        <v>312</v>
      </c>
      <c r="B442" s="30" t="s">
        <v>313</v>
      </c>
      <c r="C442" s="29">
        <v>1</v>
      </c>
      <c r="D442" s="31">
        <v>63000000</v>
      </c>
      <c r="E442" s="31">
        <v>56286669.72</v>
      </c>
      <c r="F442" s="31">
        <f t="shared" si="10"/>
        <v>6713330.280000001</v>
      </c>
      <c r="G442" s="28">
        <f t="shared" si="11"/>
        <v>0.8934392019047619</v>
      </c>
    </row>
    <row r="443" spans="1:7" s="9" customFormat="1" ht="14.25">
      <c r="A443" s="26" t="s">
        <v>312</v>
      </c>
      <c r="B443" s="26" t="s">
        <v>313</v>
      </c>
      <c r="C443" s="25"/>
      <c r="D443" s="27">
        <f>D442</f>
        <v>63000000</v>
      </c>
      <c r="E443" s="27">
        <f>E442</f>
        <v>56286669.72</v>
      </c>
      <c r="F443" s="27">
        <f>F442</f>
        <v>6713330.280000001</v>
      </c>
      <c r="G443" s="28">
        <f t="shared" si="11"/>
        <v>0.8934392019047619</v>
      </c>
    </row>
    <row r="444" spans="1:7" s="12" customFormat="1" ht="14.25" hidden="1">
      <c r="A444" s="30" t="s">
        <v>314</v>
      </c>
      <c r="B444" s="30" t="s">
        <v>315</v>
      </c>
      <c r="C444" s="29">
        <v>1</v>
      </c>
      <c r="D444" s="31">
        <v>63000000</v>
      </c>
      <c r="E444" s="31">
        <v>56286669.72</v>
      </c>
      <c r="F444" s="31">
        <f aca="true" t="shared" si="12" ref="F444:F492">+D444-E444</f>
        <v>6713330.280000001</v>
      </c>
      <c r="G444" s="28">
        <f t="shared" si="11"/>
        <v>0.8934392019047619</v>
      </c>
    </row>
    <row r="445" spans="1:7" s="9" customFormat="1" ht="14.25">
      <c r="A445" s="33" t="s">
        <v>314</v>
      </c>
      <c r="B445" s="33" t="s">
        <v>315</v>
      </c>
      <c r="C445" s="34"/>
      <c r="D445" s="35">
        <f>D444</f>
        <v>63000000</v>
      </c>
      <c r="E445" s="35">
        <f>E444</f>
        <v>56286669.72</v>
      </c>
      <c r="F445" s="35">
        <f>F444</f>
        <v>6713330.280000001</v>
      </c>
      <c r="G445" s="36">
        <f t="shared" si="11"/>
        <v>0.8934392019047619</v>
      </c>
    </row>
    <row r="446" spans="1:7" s="12" customFormat="1" ht="14.25" hidden="1">
      <c r="A446" s="30" t="s">
        <v>316</v>
      </c>
      <c r="B446" s="30" t="s">
        <v>317</v>
      </c>
      <c r="C446" s="29">
        <v>1</v>
      </c>
      <c r="D446" s="31">
        <v>315881145</v>
      </c>
      <c r="E446" s="31">
        <v>297803428.97</v>
      </c>
      <c r="F446" s="31">
        <f t="shared" si="12"/>
        <v>18077716.02999997</v>
      </c>
      <c r="G446" s="28">
        <f t="shared" si="11"/>
        <v>0.942770512529325</v>
      </c>
    </row>
    <row r="447" spans="1:10" s="9" customFormat="1" ht="14.25">
      <c r="A447" s="26" t="s">
        <v>316</v>
      </c>
      <c r="B447" s="26" t="s">
        <v>317</v>
      </c>
      <c r="C447" s="25"/>
      <c r="D447" s="27">
        <f>D446</f>
        <v>315881145</v>
      </c>
      <c r="E447" s="27">
        <f>E446</f>
        <v>297803428.97</v>
      </c>
      <c r="F447" s="27">
        <f>F446</f>
        <v>18077716.02999997</v>
      </c>
      <c r="G447" s="28">
        <f t="shared" si="11"/>
        <v>0.942770512529325</v>
      </c>
      <c r="H447" s="10">
        <f>SUM(D448,D449,D450,D451,D452,D453,D454,D455)</f>
        <v>315881145</v>
      </c>
      <c r="I447" s="10">
        <f>SUM(E448,E449,E450,E451,E452,E453,E454,E455)</f>
        <v>297803428.97</v>
      </c>
      <c r="J447" s="10">
        <f>SUM(F448,F449,F450,F451,F452,F453,F454,F455)</f>
        <v>18077716.03</v>
      </c>
    </row>
    <row r="448" spans="1:7" s="12" customFormat="1" ht="42.75">
      <c r="A448" s="30" t="s">
        <v>318</v>
      </c>
      <c r="B448" s="30" t="s">
        <v>319</v>
      </c>
      <c r="C448" s="29">
        <v>1</v>
      </c>
      <c r="D448" s="31">
        <v>100000000</v>
      </c>
      <c r="E448" s="31">
        <v>99999999.99</v>
      </c>
      <c r="F448" s="31">
        <f t="shared" si="12"/>
        <v>0.01000000536441803</v>
      </c>
      <c r="G448" s="36">
        <f t="shared" si="11"/>
        <v>0.9999999999</v>
      </c>
    </row>
    <row r="449" spans="1:7" s="12" customFormat="1" ht="42.75">
      <c r="A449" s="30" t="s">
        <v>320</v>
      </c>
      <c r="B449" s="30" t="s">
        <v>321</v>
      </c>
      <c r="C449" s="29">
        <v>1</v>
      </c>
      <c r="D449" s="31">
        <v>4711770</v>
      </c>
      <c r="E449" s="31">
        <v>1177942</v>
      </c>
      <c r="F449" s="31">
        <f t="shared" si="12"/>
        <v>3533828</v>
      </c>
      <c r="G449" s="36">
        <f t="shared" si="11"/>
        <v>0.24999989388276592</v>
      </c>
    </row>
    <row r="450" spans="1:7" s="12" customFormat="1" ht="42.75">
      <c r="A450" s="30" t="s">
        <v>322</v>
      </c>
      <c r="B450" s="30" t="s">
        <v>323</v>
      </c>
      <c r="C450" s="29">
        <v>1</v>
      </c>
      <c r="D450" s="31">
        <v>14543885</v>
      </c>
      <c r="E450" s="31">
        <v>0</v>
      </c>
      <c r="F450" s="31">
        <f t="shared" si="12"/>
        <v>14543885</v>
      </c>
      <c r="G450" s="36">
        <f t="shared" si="11"/>
        <v>0</v>
      </c>
    </row>
    <row r="451" spans="1:7" s="12" customFormat="1" ht="42.75">
      <c r="A451" s="30" t="s">
        <v>324</v>
      </c>
      <c r="B451" s="30" t="s">
        <v>325</v>
      </c>
      <c r="C451" s="29">
        <v>1</v>
      </c>
      <c r="D451" s="31">
        <v>98882270</v>
      </c>
      <c r="E451" s="31">
        <v>98882267.98</v>
      </c>
      <c r="F451" s="31">
        <f t="shared" si="12"/>
        <v>2.019999995827675</v>
      </c>
      <c r="G451" s="36">
        <f t="shared" si="11"/>
        <v>0.9999999795716664</v>
      </c>
    </row>
    <row r="452" spans="1:7" s="12" customFormat="1" ht="42.75">
      <c r="A452" s="30" t="s">
        <v>326</v>
      </c>
      <c r="B452" s="30" t="s">
        <v>327</v>
      </c>
      <c r="C452" s="29">
        <v>1</v>
      </c>
      <c r="D452" s="31">
        <v>27700000</v>
      </c>
      <c r="E452" s="31">
        <v>27699999</v>
      </c>
      <c r="F452" s="31">
        <f t="shared" si="12"/>
        <v>1</v>
      </c>
      <c r="G452" s="36">
        <f t="shared" si="11"/>
        <v>0.999999963898917</v>
      </c>
    </row>
    <row r="453" spans="1:7" s="12" customFormat="1" ht="42.75">
      <c r="A453" s="30" t="s">
        <v>328</v>
      </c>
      <c r="B453" s="30" t="s">
        <v>329</v>
      </c>
      <c r="C453" s="29">
        <v>1</v>
      </c>
      <c r="D453" s="31">
        <v>24930000</v>
      </c>
      <c r="E453" s="31">
        <v>24930000</v>
      </c>
      <c r="F453" s="31">
        <f t="shared" si="12"/>
        <v>0</v>
      </c>
      <c r="G453" s="36">
        <f t="shared" si="11"/>
        <v>1</v>
      </c>
    </row>
    <row r="454" spans="1:7" s="12" customFormat="1" ht="42.75">
      <c r="A454" s="30" t="s">
        <v>330</v>
      </c>
      <c r="B454" s="30" t="s">
        <v>331</v>
      </c>
      <c r="C454" s="29">
        <v>1</v>
      </c>
      <c r="D454" s="31">
        <v>43451220</v>
      </c>
      <c r="E454" s="31">
        <v>43451220</v>
      </c>
      <c r="F454" s="31">
        <f t="shared" si="12"/>
        <v>0</v>
      </c>
      <c r="G454" s="36">
        <f t="shared" si="11"/>
        <v>1</v>
      </c>
    </row>
    <row r="455" spans="1:7" s="12" customFormat="1" ht="42.75">
      <c r="A455" s="30" t="s">
        <v>332</v>
      </c>
      <c r="B455" s="30" t="s">
        <v>333</v>
      </c>
      <c r="C455" s="29">
        <v>1</v>
      </c>
      <c r="D455" s="31">
        <v>1662000</v>
      </c>
      <c r="E455" s="31">
        <v>1662000</v>
      </c>
      <c r="F455" s="31">
        <f t="shared" si="12"/>
        <v>0</v>
      </c>
      <c r="G455" s="36">
        <f t="shared" si="11"/>
        <v>1</v>
      </c>
    </row>
    <row r="456" spans="1:7" s="12" customFormat="1" ht="14.25" hidden="1">
      <c r="A456" s="30" t="s">
        <v>334</v>
      </c>
      <c r="B456" s="30" t="s">
        <v>335</v>
      </c>
      <c r="C456" s="29">
        <v>280</v>
      </c>
      <c r="D456" s="31">
        <v>30300000</v>
      </c>
      <c r="E456" s="31">
        <v>7600000</v>
      </c>
      <c r="F456" s="31">
        <f t="shared" si="12"/>
        <v>22700000</v>
      </c>
      <c r="G456" s="28">
        <f t="shared" si="11"/>
        <v>0.2508250825082508</v>
      </c>
    </row>
    <row r="457" spans="1:7" s="12" customFormat="1" ht="14.25" hidden="1">
      <c r="A457" s="30" t="s">
        <v>334</v>
      </c>
      <c r="B457" s="30" t="s">
        <v>335</v>
      </c>
      <c r="C457" s="29">
        <v>1</v>
      </c>
      <c r="D457" s="31">
        <v>2200226251</v>
      </c>
      <c r="E457" s="31">
        <v>1883829314.6</v>
      </c>
      <c r="F457" s="31">
        <f t="shared" si="12"/>
        <v>316396936.4000001</v>
      </c>
      <c r="G457" s="28">
        <f aca="true" t="shared" si="13" ref="G457:G492">E457/D457</f>
        <v>0.8561979995210955</v>
      </c>
    </row>
    <row r="458" spans="1:10" s="9" customFormat="1" ht="14.25">
      <c r="A458" s="26" t="s">
        <v>334</v>
      </c>
      <c r="B458" s="26" t="s">
        <v>335</v>
      </c>
      <c r="C458" s="25"/>
      <c r="D458" s="27">
        <f>SUM(D456:D457)</f>
        <v>2230526251</v>
      </c>
      <c r="E458" s="27">
        <f>SUM(E456:E457)</f>
        <v>1891429314.6</v>
      </c>
      <c r="F458" s="27">
        <f>SUM(F456:F457)</f>
        <v>339096936.4000001</v>
      </c>
      <c r="G458" s="28">
        <f t="shared" si="13"/>
        <v>0.8479744695907638</v>
      </c>
      <c r="H458" s="10">
        <f>SUM(D460,D463,D467)</f>
        <v>2230526251</v>
      </c>
      <c r="I458" s="10">
        <f>SUM(E460,E463,E467)</f>
        <v>1891429314.6</v>
      </c>
      <c r="J458" s="10">
        <f>SUM(F460,F463,F467)</f>
        <v>339096936.4000001</v>
      </c>
    </row>
    <row r="459" spans="1:7" s="12" customFormat="1" ht="14.25" hidden="1">
      <c r="A459" s="30" t="s">
        <v>336</v>
      </c>
      <c r="B459" s="30" t="s">
        <v>337</v>
      </c>
      <c r="C459" s="29">
        <v>280</v>
      </c>
      <c r="D459" s="31">
        <v>200000000</v>
      </c>
      <c r="E459" s="31">
        <v>200000000</v>
      </c>
      <c r="F459" s="31">
        <f t="shared" si="12"/>
        <v>0</v>
      </c>
      <c r="G459" s="28">
        <f t="shared" si="13"/>
        <v>1</v>
      </c>
    </row>
    <row r="460" spans="1:7" s="12" customFormat="1" ht="14.25">
      <c r="A460" s="26" t="s">
        <v>336</v>
      </c>
      <c r="B460" s="26" t="s">
        <v>337</v>
      </c>
      <c r="C460" s="25"/>
      <c r="D460" s="27">
        <f>D459</f>
        <v>200000000</v>
      </c>
      <c r="E460" s="27">
        <f>E459</f>
        <v>200000000</v>
      </c>
      <c r="F460" s="27">
        <f>F459</f>
        <v>0</v>
      </c>
      <c r="G460" s="28">
        <f t="shared" si="13"/>
        <v>1</v>
      </c>
    </row>
    <row r="461" spans="1:7" s="12" customFormat="1" ht="42.75">
      <c r="A461" s="30" t="s">
        <v>338</v>
      </c>
      <c r="B461" s="30" t="s">
        <v>339</v>
      </c>
      <c r="C461" s="29">
        <v>280</v>
      </c>
      <c r="D461" s="31">
        <v>200000000</v>
      </c>
      <c r="E461" s="31">
        <v>200000000</v>
      </c>
      <c r="F461" s="31">
        <f t="shared" si="12"/>
        <v>0</v>
      </c>
      <c r="G461" s="36">
        <f t="shared" si="13"/>
        <v>1</v>
      </c>
    </row>
    <row r="462" spans="1:7" s="12" customFormat="1" ht="14.25" hidden="1">
      <c r="A462" s="30" t="s">
        <v>340</v>
      </c>
      <c r="B462" s="30" t="s">
        <v>341</v>
      </c>
      <c r="C462" s="29">
        <v>280</v>
      </c>
      <c r="D462" s="31">
        <v>194667486</v>
      </c>
      <c r="E462" s="31">
        <v>6323507</v>
      </c>
      <c r="F462" s="31">
        <f t="shared" si="12"/>
        <v>188343979</v>
      </c>
      <c r="G462" s="28">
        <f t="shared" si="13"/>
        <v>0.032483632115123735</v>
      </c>
    </row>
    <row r="463" spans="1:7" s="12" customFormat="1" ht="14.25">
      <c r="A463" s="26" t="s">
        <v>340</v>
      </c>
      <c r="B463" s="26" t="s">
        <v>341</v>
      </c>
      <c r="C463" s="25"/>
      <c r="D463" s="27">
        <f>D462</f>
        <v>194667486</v>
      </c>
      <c r="E463" s="27">
        <f>E462</f>
        <v>6323507</v>
      </c>
      <c r="F463" s="27">
        <f>F462</f>
        <v>188343979</v>
      </c>
      <c r="G463" s="28">
        <f t="shared" si="13"/>
        <v>0.032483632115123735</v>
      </c>
    </row>
    <row r="464" spans="1:7" s="12" customFormat="1" ht="42.75">
      <c r="A464" s="30" t="s">
        <v>342</v>
      </c>
      <c r="B464" s="30" t="s">
        <v>343</v>
      </c>
      <c r="C464" s="29">
        <v>280</v>
      </c>
      <c r="D464" s="31">
        <v>194667486</v>
      </c>
      <c r="E464" s="31">
        <v>6323507</v>
      </c>
      <c r="F464" s="31">
        <f t="shared" si="12"/>
        <v>188343979</v>
      </c>
      <c r="G464" s="36">
        <f t="shared" si="13"/>
        <v>0.032483632115123735</v>
      </c>
    </row>
    <row r="465" spans="1:7" s="12" customFormat="1" ht="14.25" hidden="1">
      <c r="A465" s="30" t="s">
        <v>344</v>
      </c>
      <c r="B465" s="30" t="s">
        <v>345</v>
      </c>
      <c r="C465" s="29">
        <v>280</v>
      </c>
      <c r="D465" s="31">
        <v>30300000</v>
      </c>
      <c r="E465" s="31">
        <v>7600000</v>
      </c>
      <c r="F465" s="31">
        <f t="shared" si="12"/>
        <v>22700000</v>
      </c>
      <c r="G465" s="28">
        <f t="shared" si="13"/>
        <v>0.2508250825082508</v>
      </c>
    </row>
    <row r="466" spans="1:7" s="12" customFormat="1" ht="14.25" hidden="1">
      <c r="A466" s="30" t="s">
        <v>344</v>
      </c>
      <c r="B466" s="30" t="s">
        <v>345</v>
      </c>
      <c r="C466" s="29">
        <v>1</v>
      </c>
      <c r="D466" s="31">
        <v>1805558765</v>
      </c>
      <c r="E466" s="31">
        <v>1677505807.6</v>
      </c>
      <c r="F466" s="31">
        <f t="shared" si="12"/>
        <v>128052957.4000001</v>
      </c>
      <c r="G466" s="28">
        <f t="shared" si="13"/>
        <v>0.9290784881210997</v>
      </c>
    </row>
    <row r="467" spans="1:10" s="9" customFormat="1" ht="14.25">
      <c r="A467" s="26" t="s">
        <v>344</v>
      </c>
      <c r="B467" s="26" t="s">
        <v>345</v>
      </c>
      <c r="C467" s="25"/>
      <c r="D467" s="27">
        <f>SUM(D465:D466)</f>
        <v>1835858765</v>
      </c>
      <c r="E467" s="27">
        <f>SUM(E465:E466)</f>
        <v>1685105807.6</v>
      </c>
      <c r="F467" s="27">
        <f>SUM(F465:F466)</f>
        <v>150752957.4000001</v>
      </c>
      <c r="G467" s="28">
        <f t="shared" si="13"/>
        <v>0.9178842292914619</v>
      </c>
      <c r="H467" s="10">
        <f>SUM(D468,D469,D470,D471,D472,D473,D474,D475,D476,D477,D478,D479,D480,D481,D482,D483,D484,D485,D486,D487,D488,D489,D490,D491,D492)</f>
        <v>1835858765</v>
      </c>
      <c r="I467" s="10">
        <f>SUM(E468,E469,E470,E471,E472,E473,E474,E475,E476,E477,E478,E479,E480,E481,E482,E483,E484,E485,E486,E487,E488,E489,E490,E491,E492)</f>
        <v>1685105807.6</v>
      </c>
      <c r="J467" s="10">
        <f>SUM(F468,F469,F470,F471,F472,F473,F474,F475,F476,F477,F478,F479,F480,F481,F482,F483,F484,F485,F486,F487,F488,F489,F490,F491,F492)</f>
        <v>150752957.4</v>
      </c>
    </row>
    <row r="468" spans="1:7" s="12" customFormat="1" ht="42.75">
      <c r="A468" s="30" t="s">
        <v>346</v>
      </c>
      <c r="B468" s="30" t="s">
        <v>347</v>
      </c>
      <c r="C468" s="29">
        <v>280</v>
      </c>
      <c r="D468" s="31">
        <v>0</v>
      </c>
      <c r="E468" s="31">
        <v>0</v>
      </c>
      <c r="F468" s="31">
        <f t="shared" si="12"/>
        <v>0</v>
      </c>
      <c r="G468" s="36">
        <v>0</v>
      </c>
    </row>
    <row r="469" spans="1:7" s="12" customFormat="1" ht="42.75">
      <c r="A469" s="30" t="s">
        <v>348</v>
      </c>
      <c r="B469" s="30" t="s">
        <v>349</v>
      </c>
      <c r="C469" s="29">
        <v>280</v>
      </c>
      <c r="D469" s="31">
        <v>33114318</v>
      </c>
      <c r="E469" s="31">
        <v>33114318</v>
      </c>
      <c r="F469" s="31">
        <f t="shared" si="12"/>
        <v>0</v>
      </c>
      <c r="G469" s="36">
        <f t="shared" si="13"/>
        <v>1</v>
      </c>
    </row>
    <row r="470" spans="1:7" s="12" customFormat="1" ht="42.75">
      <c r="A470" s="30" t="s">
        <v>350</v>
      </c>
      <c r="B470" s="30" t="s">
        <v>351</v>
      </c>
      <c r="C470" s="29">
        <v>280</v>
      </c>
      <c r="D470" s="31">
        <v>150356956</v>
      </c>
      <c r="E470" s="31">
        <v>38288784.6</v>
      </c>
      <c r="F470" s="31">
        <f t="shared" si="12"/>
        <v>112068171.4</v>
      </c>
      <c r="G470" s="36">
        <f t="shared" si="13"/>
        <v>0.254652565591977</v>
      </c>
    </row>
    <row r="471" spans="1:7" s="12" customFormat="1" ht="42.75">
      <c r="A471" s="30" t="s">
        <v>352</v>
      </c>
      <c r="B471" s="30" t="s">
        <v>353</v>
      </c>
      <c r="C471" s="29">
        <v>280</v>
      </c>
      <c r="D471" s="31">
        <v>37255000</v>
      </c>
      <c r="E471" s="31">
        <v>37255000</v>
      </c>
      <c r="F471" s="31">
        <f t="shared" si="12"/>
        <v>0</v>
      </c>
      <c r="G471" s="36">
        <f t="shared" si="13"/>
        <v>1</v>
      </c>
    </row>
    <row r="472" spans="1:7" s="12" customFormat="1" ht="42.75">
      <c r="A472" s="30" t="s">
        <v>354</v>
      </c>
      <c r="B472" s="30" t="s">
        <v>355</v>
      </c>
      <c r="C472" s="29">
        <v>280</v>
      </c>
      <c r="D472" s="31">
        <v>118850000</v>
      </c>
      <c r="E472" s="31">
        <v>118850000</v>
      </c>
      <c r="F472" s="31">
        <f t="shared" si="12"/>
        <v>0</v>
      </c>
      <c r="G472" s="36">
        <f t="shared" si="13"/>
        <v>1</v>
      </c>
    </row>
    <row r="473" spans="1:7" s="12" customFormat="1" ht="42.75">
      <c r="A473" s="30" t="s">
        <v>356</v>
      </c>
      <c r="B473" s="30" t="s">
        <v>357</v>
      </c>
      <c r="C473" s="29">
        <v>280</v>
      </c>
      <c r="D473" s="31">
        <v>91500000</v>
      </c>
      <c r="E473" s="31">
        <v>91500000</v>
      </c>
      <c r="F473" s="31">
        <f t="shared" si="12"/>
        <v>0</v>
      </c>
      <c r="G473" s="36">
        <f t="shared" si="13"/>
        <v>1</v>
      </c>
    </row>
    <row r="474" spans="1:7" s="12" customFormat="1" ht="42.75">
      <c r="A474" s="30" t="s">
        <v>358</v>
      </c>
      <c r="B474" s="30" t="s">
        <v>359</v>
      </c>
      <c r="C474" s="29">
        <v>280</v>
      </c>
      <c r="D474" s="31">
        <v>65191286</v>
      </c>
      <c r="E474" s="31">
        <v>65191286</v>
      </c>
      <c r="F474" s="31">
        <f t="shared" si="12"/>
        <v>0</v>
      </c>
      <c r="G474" s="36">
        <f t="shared" si="13"/>
        <v>1</v>
      </c>
    </row>
    <row r="475" spans="1:7" s="12" customFormat="1" ht="42.75">
      <c r="A475" s="30" t="s">
        <v>360</v>
      </c>
      <c r="B475" s="30" t="s">
        <v>361</v>
      </c>
      <c r="C475" s="29">
        <v>280</v>
      </c>
      <c r="D475" s="31">
        <v>22700000</v>
      </c>
      <c r="E475" s="31">
        <v>0</v>
      </c>
      <c r="F475" s="31">
        <f t="shared" si="12"/>
        <v>22700000</v>
      </c>
      <c r="G475" s="36">
        <f t="shared" si="13"/>
        <v>0</v>
      </c>
    </row>
    <row r="476" spans="1:7" s="12" customFormat="1" ht="42.75">
      <c r="A476" s="30" t="s">
        <v>362</v>
      </c>
      <c r="B476" s="30" t="s">
        <v>363</v>
      </c>
      <c r="C476" s="29">
        <v>280</v>
      </c>
      <c r="D476" s="31">
        <v>7600000</v>
      </c>
      <c r="E476" s="31">
        <v>7600000</v>
      </c>
      <c r="F476" s="31">
        <f t="shared" si="12"/>
        <v>0</v>
      </c>
      <c r="G476" s="36">
        <f t="shared" si="13"/>
        <v>1</v>
      </c>
    </row>
    <row r="477" spans="1:7" s="12" customFormat="1" ht="42.75">
      <c r="A477" s="30" t="s">
        <v>364</v>
      </c>
      <c r="B477" s="30" t="s">
        <v>311</v>
      </c>
      <c r="C477" s="29">
        <v>1</v>
      </c>
      <c r="D477" s="31">
        <v>8500000</v>
      </c>
      <c r="E477" s="31">
        <v>8500000</v>
      </c>
      <c r="F477" s="31">
        <f t="shared" si="12"/>
        <v>0</v>
      </c>
      <c r="G477" s="36">
        <f t="shared" si="13"/>
        <v>1</v>
      </c>
    </row>
    <row r="478" spans="1:7" s="12" customFormat="1" ht="42.75">
      <c r="A478" s="30" t="s">
        <v>364</v>
      </c>
      <c r="B478" s="30" t="s">
        <v>311</v>
      </c>
      <c r="C478" s="29">
        <v>280</v>
      </c>
      <c r="D478" s="31">
        <v>8534686</v>
      </c>
      <c r="E478" s="31">
        <v>8500000</v>
      </c>
      <c r="F478" s="31">
        <f t="shared" si="12"/>
        <v>34686</v>
      </c>
      <c r="G478" s="36">
        <f t="shared" si="13"/>
        <v>0.9959358786017435</v>
      </c>
    </row>
    <row r="479" spans="1:7" s="12" customFormat="1" ht="42.75">
      <c r="A479" s="30" t="s">
        <v>365</v>
      </c>
      <c r="B479" s="30" t="s">
        <v>366</v>
      </c>
      <c r="C479" s="29">
        <v>280</v>
      </c>
      <c r="D479" s="31">
        <v>200000000</v>
      </c>
      <c r="E479" s="31">
        <v>200000000</v>
      </c>
      <c r="F479" s="31">
        <f t="shared" si="12"/>
        <v>0</v>
      </c>
      <c r="G479" s="36">
        <f t="shared" si="13"/>
        <v>1</v>
      </c>
    </row>
    <row r="480" spans="1:7" s="12" customFormat="1" ht="42.75">
      <c r="A480" s="30" t="s">
        <v>367</v>
      </c>
      <c r="B480" s="30" t="s">
        <v>368</v>
      </c>
      <c r="C480" s="29">
        <v>280</v>
      </c>
      <c r="D480" s="31">
        <v>75000000</v>
      </c>
      <c r="E480" s="31">
        <v>75000000</v>
      </c>
      <c r="F480" s="31">
        <f t="shared" si="12"/>
        <v>0</v>
      </c>
      <c r="G480" s="36">
        <f t="shared" si="13"/>
        <v>1</v>
      </c>
    </row>
    <row r="481" spans="1:7" s="12" customFormat="1" ht="42.75">
      <c r="A481" s="30" t="s">
        <v>369</v>
      </c>
      <c r="B481" s="30" t="s">
        <v>370</v>
      </c>
      <c r="C481" s="29">
        <v>280</v>
      </c>
      <c r="D481" s="31">
        <v>73900000</v>
      </c>
      <c r="E481" s="31">
        <v>73900000</v>
      </c>
      <c r="F481" s="31">
        <f t="shared" si="12"/>
        <v>0</v>
      </c>
      <c r="G481" s="36">
        <f t="shared" si="13"/>
        <v>1</v>
      </c>
    </row>
    <row r="482" spans="1:7" s="12" customFormat="1" ht="42.75">
      <c r="A482" s="30" t="s">
        <v>371</v>
      </c>
      <c r="B482" s="30" t="s">
        <v>372</v>
      </c>
      <c r="C482" s="29">
        <v>280</v>
      </c>
      <c r="D482" s="31">
        <v>11011140</v>
      </c>
      <c r="E482" s="31">
        <v>11011140</v>
      </c>
      <c r="F482" s="31">
        <f t="shared" si="12"/>
        <v>0</v>
      </c>
      <c r="G482" s="36">
        <f t="shared" si="13"/>
        <v>1</v>
      </c>
    </row>
    <row r="483" spans="1:7" s="12" customFormat="1" ht="42.75">
      <c r="A483" s="30" t="s">
        <v>373</v>
      </c>
      <c r="B483" s="30" t="s">
        <v>374</v>
      </c>
      <c r="C483" s="29">
        <v>280</v>
      </c>
      <c r="D483" s="31">
        <v>165900000</v>
      </c>
      <c r="E483" s="31">
        <v>165900000</v>
      </c>
      <c r="F483" s="31">
        <f t="shared" si="12"/>
        <v>0</v>
      </c>
      <c r="G483" s="36">
        <f t="shared" si="13"/>
        <v>1</v>
      </c>
    </row>
    <row r="484" spans="1:7" s="12" customFormat="1" ht="42.75">
      <c r="A484" s="30" t="s">
        <v>375</v>
      </c>
      <c r="B484" s="30" t="s">
        <v>376</v>
      </c>
      <c r="C484" s="29">
        <v>280</v>
      </c>
      <c r="D484" s="31">
        <v>83199121</v>
      </c>
      <c r="E484" s="31">
        <v>83199121</v>
      </c>
      <c r="F484" s="31">
        <f t="shared" si="12"/>
        <v>0</v>
      </c>
      <c r="G484" s="36">
        <f t="shared" si="13"/>
        <v>1</v>
      </c>
    </row>
    <row r="485" spans="1:7" s="12" customFormat="1" ht="42.75">
      <c r="A485" s="30" t="s">
        <v>377</v>
      </c>
      <c r="B485" s="30" t="s">
        <v>378</v>
      </c>
      <c r="C485" s="29">
        <v>280</v>
      </c>
      <c r="D485" s="31">
        <v>119300000</v>
      </c>
      <c r="E485" s="31">
        <v>119300000</v>
      </c>
      <c r="F485" s="31">
        <f t="shared" si="12"/>
        <v>0</v>
      </c>
      <c r="G485" s="36">
        <f t="shared" si="13"/>
        <v>1</v>
      </c>
    </row>
    <row r="486" spans="1:7" s="12" customFormat="1" ht="42.75">
      <c r="A486" s="30" t="s">
        <v>379</v>
      </c>
      <c r="B486" s="30" t="s">
        <v>380</v>
      </c>
      <c r="C486" s="29">
        <v>280</v>
      </c>
      <c r="D486" s="31">
        <v>120565531</v>
      </c>
      <c r="E486" s="31">
        <v>120565531</v>
      </c>
      <c r="F486" s="31">
        <f t="shared" si="12"/>
        <v>0</v>
      </c>
      <c r="G486" s="36">
        <f t="shared" si="13"/>
        <v>1</v>
      </c>
    </row>
    <row r="487" spans="1:7" s="12" customFormat="1" ht="42.75">
      <c r="A487" s="30" t="s">
        <v>381</v>
      </c>
      <c r="B487" s="30" t="s">
        <v>382</v>
      </c>
      <c r="C487" s="29">
        <v>280</v>
      </c>
      <c r="D487" s="31">
        <v>77300000</v>
      </c>
      <c r="E487" s="31">
        <v>77300000</v>
      </c>
      <c r="F487" s="31">
        <f t="shared" si="12"/>
        <v>0</v>
      </c>
      <c r="G487" s="36">
        <f t="shared" si="13"/>
        <v>1</v>
      </c>
    </row>
    <row r="488" spans="1:7" s="12" customFormat="1" ht="42.75">
      <c r="A488" s="30" t="s">
        <v>383</v>
      </c>
      <c r="B488" s="30" t="s">
        <v>384</v>
      </c>
      <c r="C488" s="29">
        <v>280</v>
      </c>
      <c r="D488" s="31">
        <v>95830627</v>
      </c>
      <c r="E488" s="31">
        <v>95830627</v>
      </c>
      <c r="F488" s="31">
        <f t="shared" si="12"/>
        <v>0</v>
      </c>
      <c r="G488" s="36">
        <f t="shared" si="13"/>
        <v>1</v>
      </c>
    </row>
    <row r="489" spans="1:7" s="12" customFormat="1" ht="42.75">
      <c r="A489" s="30" t="s">
        <v>385</v>
      </c>
      <c r="B489" s="30" t="s">
        <v>386</v>
      </c>
      <c r="C489" s="29">
        <v>280</v>
      </c>
      <c r="D489" s="31">
        <v>15950100</v>
      </c>
      <c r="E489" s="31">
        <v>0</v>
      </c>
      <c r="F489" s="31">
        <f t="shared" si="12"/>
        <v>15950100</v>
      </c>
      <c r="G489" s="36">
        <f t="shared" si="13"/>
        <v>0</v>
      </c>
    </row>
    <row r="490" spans="1:7" s="12" customFormat="1" ht="42.75">
      <c r="A490" s="30" t="s">
        <v>387</v>
      </c>
      <c r="B490" s="30" t="s">
        <v>388</v>
      </c>
      <c r="C490" s="29">
        <v>280</v>
      </c>
      <c r="D490" s="31">
        <v>100000000</v>
      </c>
      <c r="E490" s="31">
        <v>100000000</v>
      </c>
      <c r="F490" s="31">
        <f t="shared" si="12"/>
        <v>0</v>
      </c>
      <c r="G490" s="36">
        <f t="shared" si="13"/>
        <v>1</v>
      </c>
    </row>
    <row r="491" spans="1:7" s="12" customFormat="1" ht="42.75">
      <c r="A491" s="30" t="s">
        <v>389</v>
      </c>
      <c r="B491" s="30" t="s">
        <v>390</v>
      </c>
      <c r="C491" s="29">
        <v>280</v>
      </c>
      <c r="D491" s="31">
        <v>114300000</v>
      </c>
      <c r="E491" s="31">
        <v>114300000</v>
      </c>
      <c r="F491" s="31">
        <f t="shared" si="12"/>
        <v>0</v>
      </c>
      <c r="G491" s="36">
        <f t="shared" si="13"/>
        <v>1</v>
      </c>
    </row>
    <row r="492" spans="1:7" s="12" customFormat="1" ht="42.75">
      <c r="A492" s="30" t="s">
        <v>391</v>
      </c>
      <c r="B492" s="30" t="s">
        <v>392</v>
      </c>
      <c r="C492" s="29">
        <v>1</v>
      </c>
      <c r="D492" s="31">
        <v>40000000</v>
      </c>
      <c r="E492" s="31">
        <v>40000000</v>
      </c>
      <c r="F492" s="31">
        <f t="shared" si="12"/>
        <v>0</v>
      </c>
      <c r="G492" s="36">
        <f t="shared" si="13"/>
        <v>1</v>
      </c>
    </row>
    <row r="493" spans="4:7" ht="14.25">
      <c r="D493" s="1"/>
      <c r="E493" s="1"/>
      <c r="F493" s="1"/>
      <c r="G493" s="8"/>
    </row>
    <row r="494" spans="4:7" ht="14.25">
      <c r="D494" s="1"/>
      <c r="E494" s="1"/>
      <c r="F494" s="1"/>
      <c r="G494" s="1"/>
    </row>
    <row r="495" spans="4:7" ht="14.25">
      <c r="D495" s="1"/>
      <c r="E495" s="1"/>
      <c r="F495" s="1"/>
      <c r="G495" s="1"/>
    </row>
  </sheetData>
  <sheetProtection/>
  <mergeCells count="1">
    <mergeCell ref="A8:B8"/>
  </mergeCells>
  <printOptions/>
  <pageMargins left="0.25" right="0.25" top="0.5" bottom="0.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7"/>
  <sheetViews>
    <sheetView zoomScalePageLayoutView="0" workbookViewId="0" topLeftCell="A1">
      <selection activeCell="D27" sqref="D27"/>
    </sheetView>
  </sheetViews>
  <sheetFormatPr defaultColWidth="11.421875" defaultRowHeight="15"/>
  <cols>
    <col min="5" max="5" width="39.8515625" style="0" customWidth="1"/>
    <col min="7" max="7" width="15.140625" style="0" bestFit="1" customWidth="1"/>
    <col min="8" max="9" width="16.28125" style="0" bestFit="1" customWidth="1"/>
    <col min="10" max="10" width="12.140625" style="0" bestFit="1" customWidth="1"/>
    <col min="11" max="11" width="14.140625" style="0" bestFit="1" customWidth="1"/>
    <col min="12" max="12" width="11.7109375" style="0" bestFit="1" customWidth="1"/>
    <col min="13" max="14" width="16.28125" style="0" bestFit="1" customWidth="1"/>
    <col min="15" max="16" width="14.14062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ht="14.25">
      <c r="A5" t="s">
        <v>4</v>
      </c>
    </row>
    <row r="6" ht="14.25">
      <c r="A6" t="s">
        <v>5</v>
      </c>
    </row>
    <row r="7" ht="14.25">
      <c r="A7" t="s">
        <v>6</v>
      </c>
    </row>
    <row r="9" spans="3:16" ht="14.25">
      <c r="C9" t="s">
        <v>7</v>
      </c>
      <c r="D9" t="s">
        <v>8</v>
      </c>
      <c r="E9" t="s">
        <v>9</v>
      </c>
      <c r="F9" t="s">
        <v>10</v>
      </c>
      <c r="G9" t="s">
        <v>11</v>
      </c>
      <c r="H9" t="s">
        <v>12</v>
      </c>
      <c r="I9" t="s">
        <v>13</v>
      </c>
      <c r="J9" t="s">
        <v>14</v>
      </c>
      <c r="K9" t="s">
        <v>15</v>
      </c>
      <c r="L9" t="s">
        <v>16</v>
      </c>
      <c r="M9" t="s">
        <v>17</v>
      </c>
      <c r="N9" t="s">
        <v>18</v>
      </c>
      <c r="O9" t="s">
        <v>19</v>
      </c>
      <c r="P9" t="s">
        <v>19</v>
      </c>
    </row>
    <row r="11" spans="4:17" ht="14.25">
      <c r="D11">
        <v>207</v>
      </c>
      <c r="F11">
        <v>1</v>
      </c>
      <c r="G11" s="1">
        <v>43263000000</v>
      </c>
      <c r="H11" s="1">
        <v>47083888139</v>
      </c>
      <c r="I11" s="1">
        <v>47080604745.42</v>
      </c>
      <c r="J11" s="1">
        <v>13751919.42</v>
      </c>
      <c r="K11" s="1">
        <v>331563858.39</v>
      </c>
      <c r="L11" s="1">
        <v>1490000</v>
      </c>
      <c r="M11" s="1">
        <v>45303957744.18</v>
      </c>
      <c r="N11" s="1">
        <v>43943893371.58</v>
      </c>
      <c r="O11" s="1">
        <v>1433124617.01</v>
      </c>
      <c r="P11" s="1">
        <v>1429841223.43</v>
      </c>
      <c r="Q11" s="1"/>
    </row>
    <row r="12" spans="4:17" ht="14.25">
      <c r="D12">
        <v>20716900</v>
      </c>
      <c r="F12">
        <v>1</v>
      </c>
      <c r="G12" s="1">
        <v>26954000000</v>
      </c>
      <c r="H12" s="1">
        <v>30894582674</v>
      </c>
      <c r="I12" s="1">
        <v>30892826991.8</v>
      </c>
      <c r="J12" s="1">
        <v>650032</v>
      </c>
      <c r="K12" s="1">
        <v>159451269.25</v>
      </c>
      <c r="L12" s="1">
        <v>1490000</v>
      </c>
      <c r="M12" s="1">
        <v>30209346900.13</v>
      </c>
      <c r="N12" s="1">
        <v>29512697026.65</v>
      </c>
      <c r="O12" s="1">
        <v>523644472.62</v>
      </c>
      <c r="P12" s="1">
        <v>521888790.42</v>
      </c>
      <c r="Q12" s="1"/>
    </row>
    <row r="13" spans="4:17" ht="14.25">
      <c r="D13">
        <v>20717000</v>
      </c>
      <c r="F13">
        <v>1</v>
      </c>
      <c r="G13" s="1">
        <v>1112000000</v>
      </c>
      <c r="H13" s="1">
        <v>1029304519</v>
      </c>
      <c r="I13" s="1">
        <v>1029304516.37</v>
      </c>
      <c r="J13" s="1">
        <v>0</v>
      </c>
      <c r="K13" s="1">
        <v>17579602.23</v>
      </c>
      <c r="L13" s="1">
        <v>0</v>
      </c>
      <c r="M13" s="1">
        <v>924844362.63</v>
      </c>
      <c r="N13" s="1">
        <v>919971551.77</v>
      </c>
      <c r="O13" s="1">
        <v>86880554.14</v>
      </c>
      <c r="P13" s="1">
        <v>86880551.51</v>
      </c>
      <c r="Q13" s="1"/>
    </row>
    <row r="14" spans="4:17" ht="14.25">
      <c r="D14">
        <v>20717500</v>
      </c>
      <c r="F14">
        <v>1</v>
      </c>
      <c r="G14" s="1">
        <v>15071000000</v>
      </c>
      <c r="H14" s="1">
        <v>15034000946</v>
      </c>
      <c r="I14" s="1">
        <v>15032473237.25</v>
      </c>
      <c r="J14" s="1">
        <v>8236890.42</v>
      </c>
      <c r="K14" s="1">
        <v>138859827.58</v>
      </c>
      <c r="L14" s="1">
        <v>0</v>
      </c>
      <c r="M14" s="1">
        <v>14097076347.25</v>
      </c>
      <c r="N14" s="1">
        <v>13438688421.16</v>
      </c>
      <c r="O14" s="1">
        <v>789827880.75</v>
      </c>
      <c r="P14" s="1">
        <v>788300172</v>
      </c>
      <c r="Q14" s="1"/>
    </row>
    <row r="15" spans="4:17" ht="14.25">
      <c r="D15">
        <v>20718500</v>
      </c>
      <c r="F15">
        <v>1</v>
      </c>
      <c r="G15" s="1">
        <v>126000000</v>
      </c>
      <c r="H15" s="1">
        <v>126000000</v>
      </c>
      <c r="I15" s="1">
        <v>126000000</v>
      </c>
      <c r="J15" s="1">
        <v>4864997</v>
      </c>
      <c r="K15" s="1">
        <v>15673159.33</v>
      </c>
      <c r="L15" s="1">
        <v>0</v>
      </c>
      <c r="M15" s="1">
        <v>72690134.17</v>
      </c>
      <c r="N15" s="1">
        <v>72536372</v>
      </c>
      <c r="O15" s="1">
        <v>32771709.5</v>
      </c>
      <c r="P15" s="1">
        <v>32771709.5</v>
      </c>
      <c r="Q15" s="1"/>
    </row>
    <row r="16" spans="3:17" ht="14.25">
      <c r="C16" t="s">
        <v>20</v>
      </c>
      <c r="D16">
        <v>20716900</v>
      </c>
      <c r="E16" t="s">
        <v>21</v>
      </c>
      <c r="F16">
        <v>1</v>
      </c>
      <c r="G16" s="1">
        <v>7179806371</v>
      </c>
      <c r="H16" s="1">
        <v>6869949560</v>
      </c>
      <c r="I16" s="1">
        <v>6868482157.8</v>
      </c>
      <c r="J16" s="1">
        <v>0</v>
      </c>
      <c r="K16" s="1">
        <v>40368661.8</v>
      </c>
      <c r="L16" s="1">
        <v>0</v>
      </c>
      <c r="M16" s="1">
        <v>6606101402.75</v>
      </c>
      <c r="N16" s="1">
        <v>6606101402.75</v>
      </c>
      <c r="O16" s="1">
        <v>223479495.45</v>
      </c>
      <c r="P16" s="1">
        <v>222012093.25</v>
      </c>
      <c r="Q16" s="1"/>
    </row>
    <row r="17" spans="3:17" ht="14.25">
      <c r="C17" t="s">
        <v>20</v>
      </c>
      <c r="D17">
        <v>20717000</v>
      </c>
      <c r="E17" t="s">
        <v>21</v>
      </c>
      <c r="F17">
        <v>1</v>
      </c>
      <c r="G17" s="1">
        <v>1064593642</v>
      </c>
      <c r="H17" s="1">
        <v>979677921</v>
      </c>
      <c r="I17" s="1">
        <v>979677918.37</v>
      </c>
      <c r="J17" s="1">
        <v>0</v>
      </c>
      <c r="K17" s="1">
        <v>15064598.37</v>
      </c>
      <c r="L17" s="1">
        <v>0</v>
      </c>
      <c r="M17" s="1">
        <v>892926656.63</v>
      </c>
      <c r="N17" s="1">
        <v>892926656.63</v>
      </c>
      <c r="O17" s="1">
        <v>71686666</v>
      </c>
      <c r="P17" s="1">
        <v>71686663.37</v>
      </c>
      <c r="Q17" s="1"/>
    </row>
    <row r="18" spans="3:17" ht="14.25">
      <c r="C18" t="s">
        <v>20</v>
      </c>
      <c r="D18">
        <v>20717500</v>
      </c>
      <c r="E18" t="s">
        <v>21</v>
      </c>
      <c r="F18">
        <v>1</v>
      </c>
      <c r="G18" s="1">
        <v>11177531030</v>
      </c>
      <c r="H18" s="1">
        <v>10501921815</v>
      </c>
      <c r="I18" s="1">
        <v>10500394106.25</v>
      </c>
      <c r="J18" s="1">
        <v>0</v>
      </c>
      <c r="K18" s="1">
        <v>63505525</v>
      </c>
      <c r="L18" s="1">
        <v>0</v>
      </c>
      <c r="M18" s="1">
        <v>10152426772.45</v>
      </c>
      <c r="N18" s="1">
        <v>10152426772.45</v>
      </c>
      <c r="O18" s="1">
        <v>285989517.55</v>
      </c>
      <c r="P18" s="1">
        <v>284461808.8</v>
      </c>
      <c r="Q18" s="1"/>
    </row>
    <row r="19" spans="3:17" ht="14.25">
      <c r="C19" t="s">
        <v>22</v>
      </c>
      <c r="D19">
        <v>20716900</v>
      </c>
      <c r="E19" t="s">
        <v>23</v>
      </c>
      <c r="F19">
        <v>1</v>
      </c>
      <c r="G19" s="1">
        <v>2480081910</v>
      </c>
      <c r="H19" s="1">
        <v>2338121810</v>
      </c>
      <c r="I19" s="1">
        <v>2336892110</v>
      </c>
      <c r="J19" s="1">
        <v>0</v>
      </c>
      <c r="K19" s="1">
        <v>0</v>
      </c>
      <c r="L19" s="1">
        <v>0</v>
      </c>
      <c r="M19" s="1">
        <v>2231338550.02</v>
      </c>
      <c r="N19" s="1">
        <v>2231338550.02</v>
      </c>
      <c r="O19" s="1">
        <v>106783259.98</v>
      </c>
      <c r="P19" s="1">
        <v>105553559.98</v>
      </c>
      <c r="Q19" s="1"/>
    </row>
    <row r="20" spans="3:17" ht="14.25">
      <c r="C20" t="s">
        <v>22</v>
      </c>
      <c r="D20">
        <v>20717000</v>
      </c>
      <c r="E20" t="s">
        <v>23</v>
      </c>
      <c r="F20">
        <v>1</v>
      </c>
      <c r="G20" s="1">
        <v>345429940</v>
      </c>
      <c r="H20" s="1">
        <v>316451040</v>
      </c>
      <c r="I20" s="1">
        <v>316451040</v>
      </c>
      <c r="J20" s="1">
        <v>0</v>
      </c>
      <c r="K20" s="1">
        <v>0</v>
      </c>
      <c r="L20" s="1">
        <v>0</v>
      </c>
      <c r="M20" s="1">
        <v>282867933.34</v>
      </c>
      <c r="N20" s="1">
        <v>282867933.34</v>
      </c>
      <c r="O20" s="1">
        <v>33583106.66</v>
      </c>
      <c r="P20" s="1">
        <v>33583106.66</v>
      </c>
      <c r="Q20" s="1"/>
    </row>
    <row r="21" spans="3:17" ht="14.25">
      <c r="C21" t="s">
        <v>22</v>
      </c>
      <c r="D21">
        <v>20717500</v>
      </c>
      <c r="E21" t="s">
        <v>23</v>
      </c>
      <c r="F21">
        <v>1</v>
      </c>
      <c r="G21" s="1">
        <v>3778700168</v>
      </c>
      <c r="H21" s="1">
        <v>3530591268</v>
      </c>
      <c r="I21" s="1">
        <v>3530591268</v>
      </c>
      <c r="J21" s="1">
        <v>0</v>
      </c>
      <c r="K21" s="1">
        <v>0</v>
      </c>
      <c r="L21" s="1">
        <v>0</v>
      </c>
      <c r="M21" s="1">
        <v>3369453993.33</v>
      </c>
      <c r="N21" s="1">
        <v>3369453993.33</v>
      </c>
      <c r="O21" s="1">
        <v>161137274.67</v>
      </c>
      <c r="P21" s="1">
        <v>161137274.67</v>
      </c>
      <c r="Q21" s="1"/>
    </row>
    <row r="22" spans="3:17" ht="14.25">
      <c r="C22" t="s">
        <v>24</v>
      </c>
      <c r="D22">
        <v>20716900</v>
      </c>
      <c r="E22" t="s">
        <v>25</v>
      </c>
      <c r="F22">
        <v>1</v>
      </c>
      <c r="G22" s="1">
        <v>2480081910</v>
      </c>
      <c r="H22" s="1">
        <v>2338121810</v>
      </c>
      <c r="I22" s="1">
        <v>2336892110</v>
      </c>
      <c r="J22" s="1">
        <v>0</v>
      </c>
      <c r="K22" s="1">
        <v>0</v>
      </c>
      <c r="L22" s="1">
        <v>0</v>
      </c>
      <c r="M22" s="1">
        <v>2231338550.02</v>
      </c>
      <c r="N22" s="1">
        <v>2231338550.02</v>
      </c>
      <c r="O22" s="1">
        <v>106783259.98</v>
      </c>
      <c r="P22" s="1">
        <v>105553559.98</v>
      </c>
      <c r="Q22" s="1"/>
    </row>
    <row r="23" spans="3:17" ht="14.25">
      <c r="C23" t="s">
        <v>24</v>
      </c>
      <c r="D23">
        <v>20717000</v>
      </c>
      <c r="E23" t="s">
        <v>25</v>
      </c>
      <c r="F23">
        <v>1</v>
      </c>
      <c r="G23" s="1">
        <v>345429940</v>
      </c>
      <c r="H23" s="1">
        <v>316451040</v>
      </c>
      <c r="I23" s="1">
        <v>316451040</v>
      </c>
      <c r="J23" s="1">
        <v>0</v>
      </c>
      <c r="K23" s="1">
        <v>0</v>
      </c>
      <c r="L23" s="1">
        <v>0</v>
      </c>
      <c r="M23" s="1">
        <v>282867933.34</v>
      </c>
      <c r="N23" s="1">
        <v>282867933.34</v>
      </c>
      <c r="O23" s="1">
        <v>33583106.66</v>
      </c>
      <c r="P23" s="1">
        <v>33583106.66</v>
      </c>
      <c r="Q23" s="1"/>
    </row>
    <row r="24" spans="3:17" ht="14.25">
      <c r="C24" t="s">
        <v>24</v>
      </c>
      <c r="D24">
        <v>20717500</v>
      </c>
      <c r="E24" t="s">
        <v>25</v>
      </c>
      <c r="F24">
        <v>1</v>
      </c>
      <c r="G24" s="1">
        <v>3778700168</v>
      </c>
      <c r="H24" s="1">
        <v>3530591268</v>
      </c>
      <c r="I24" s="1">
        <v>3530591268</v>
      </c>
      <c r="J24" s="1">
        <v>0</v>
      </c>
      <c r="K24" s="1">
        <v>0</v>
      </c>
      <c r="L24" s="1">
        <v>0</v>
      </c>
      <c r="M24" s="1">
        <v>3369453993.33</v>
      </c>
      <c r="N24" s="1">
        <v>3369453993.33</v>
      </c>
      <c r="O24" s="1">
        <v>161137274.67</v>
      </c>
      <c r="P24" s="1">
        <v>161137274.67</v>
      </c>
      <c r="Q24" s="1"/>
    </row>
    <row r="25" spans="3:17" ht="14.25">
      <c r="C25" t="s">
        <v>26</v>
      </c>
      <c r="D25">
        <v>20716900</v>
      </c>
      <c r="E25" t="s">
        <v>27</v>
      </c>
      <c r="F25">
        <v>1</v>
      </c>
      <c r="G25" s="1">
        <v>9499999</v>
      </c>
      <c r="H25" s="1">
        <v>24499999</v>
      </c>
      <c r="I25" s="1">
        <v>24499999</v>
      </c>
      <c r="J25" s="1">
        <v>0</v>
      </c>
      <c r="K25" s="1">
        <v>0</v>
      </c>
      <c r="L25" s="1">
        <v>0</v>
      </c>
      <c r="M25" s="1">
        <v>20807416.42</v>
      </c>
      <c r="N25" s="1">
        <v>20807416.42</v>
      </c>
      <c r="O25" s="1">
        <v>3692582.58</v>
      </c>
      <c r="P25" s="1">
        <v>3692582.58</v>
      </c>
      <c r="Q25" s="1"/>
    </row>
    <row r="26" spans="3:17" ht="14.25">
      <c r="C26" t="s">
        <v>26</v>
      </c>
      <c r="D26">
        <v>20717000</v>
      </c>
      <c r="E26" t="s">
        <v>27</v>
      </c>
      <c r="F26">
        <v>1</v>
      </c>
      <c r="G26" s="1">
        <v>500000</v>
      </c>
      <c r="H26" s="1">
        <v>500000</v>
      </c>
      <c r="I26" s="1">
        <v>500000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500000</v>
      </c>
      <c r="P26" s="1">
        <v>500000</v>
      </c>
      <c r="Q26" s="1"/>
    </row>
    <row r="27" spans="3:17" ht="14.25">
      <c r="C27" t="s">
        <v>26</v>
      </c>
      <c r="D27">
        <v>20717500</v>
      </c>
      <c r="E27" t="s">
        <v>27</v>
      </c>
      <c r="F27">
        <v>1</v>
      </c>
      <c r="G27" s="1">
        <v>1000000</v>
      </c>
      <c r="H27" s="1">
        <v>1000000</v>
      </c>
      <c r="I27" s="1">
        <v>1000000</v>
      </c>
      <c r="J27" s="1">
        <v>0</v>
      </c>
      <c r="K27" s="1">
        <v>0</v>
      </c>
      <c r="L27" s="1">
        <v>0</v>
      </c>
      <c r="M27" s="1">
        <v>970208.05</v>
      </c>
      <c r="N27" s="1">
        <v>970208.05</v>
      </c>
      <c r="O27" s="1">
        <v>29791.95</v>
      </c>
      <c r="P27" s="1">
        <v>29791.95</v>
      </c>
      <c r="Q27" s="1"/>
    </row>
    <row r="28" spans="3:17" ht="14.25">
      <c r="C28" t="s">
        <v>28</v>
      </c>
      <c r="D28">
        <v>20716900</v>
      </c>
      <c r="E28" t="s">
        <v>29</v>
      </c>
      <c r="F28">
        <v>1</v>
      </c>
      <c r="G28" s="1">
        <v>7999999</v>
      </c>
      <c r="H28" s="1">
        <v>22999999</v>
      </c>
      <c r="I28" s="1">
        <v>22999999</v>
      </c>
      <c r="J28" s="1">
        <v>0</v>
      </c>
      <c r="K28" s="1">
        <v>0</v>
      </c>
      <c r="L28" s="1">
        <v>0</v>
      </c>
      <c r="M28" s="1">
        <v>20807416.42</v>
      </c>
      <c r="N28" s="1">
        <v>20807416.42</v>
      </c>
      <c r="O28" s="1">
        <v>2192582.58</v>
      </c>
      <c r="P28" s="1">
        <v>2192582.58</v>
      </c>
      <c r="Q28" s="1"/>
    </row>
    <row r="29" spans="3:17" ht="14.25">
      <c r="C29" t="s">
        <v>28</v>
      </c>
      <c r="D29">
        <v>20717000</v>
      </c>
      <c r="E29" t="s">
        <v>29</v>
      </c>
      <c r="F29">
        <v>1</v>
      </c>
      <c r="G29" s="1">
        <v>500000</v>
      </c>
      <c r="H29" s="1">
        <v>500000</v>
      </c>
      <c r="I29" s="1">
        <v>500000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500000</v>
      </c>
      <c r="P29" s="1">
        <v>500000</v>
      </c>
      <c r="Q29" s="1"/>
    </row>
    <row r="30" spans="3:17" ht="14.25">
      <c r="C30" t="s">
        <v>28</v>
      </c>
      <c r="D30">
        <v>20717500</v>
      </c>
      <c r="E30" t="s">
        <v>29</v>
      </c>
      <c r="F30">
        <v>1</v>
      </c>
      <c r="G30" s="1">
        <v>1000000</v>
      </c>
      <c r="H30" s="1">
        <v>1000000</v>
      </c>
      <c r="I30" s="1">
        <v>1000000</v>
      </c>
      <c r="J30" s="1">
        <v>0</v>
      </c>
      <c r="K30" s="1">
        <v>0</v>
      </c>
      <c r="L30" s="1">
        <v>0</v>
      </c>
      <c r="M30" s="1">
        <v>970208.05</v>
      </c>
      <c r="N30" s="1">
        <v>970208.05</v>
      </c>
      <c r="O30" s="1">
        <v>29791.95</v>
      </c>
      <c r="P30" s="1">
        <v>29791.95</v>
      </c>
      <c r="Q30" s="1"/>
    </row>
    <row r="31" spans="3:17" ht="14.25">
      <c r="C31" t="s">
        <v>30</v>
      </c>
      <c r="D31">
        <v>20716900</v>
      </c>
      <c r="E31" t="s">
        <v>31</v>
      </c>
      <c r="F31">
        <v>1</v>
      </c>
      <c r="G31" s="1">
        <v>1500000</v>
      </c>
      <c r="H31" s="1">
        <v>1500000</v>
      </c>
      <c r="I31" s="1">
        <v>1500000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1500000</v>
      </c>
      <c r="P31" s="1">
        <v>1500000</v>
      </c>
      <c r="Q31" s="1"/>
    </row>
    <row r="32" spans="3:17" ht="14.25">
      <c r="C32" t="s">
        <v>32</v>
      </c>
      <c r="D32">
        <v>20716900</v>
      </c>
      <c r="E32" t="s">
        <v>33</v>
      </c>
      <c r="F32">
        <v>1</v>
      </c>
      <c r="G32" s="1">
        <v>3399966254</v>
      </c>
      <c r="H32" s="1">
        <v>3268966254</v>
      </c>
      <c r="I32" s="1">
        <v>3268966254</v>
      </c>
      <c r="J32" s="1">
        <v>0</v>
      </c>
      <c r="K32" s="1">
        <v>0</v>
      </c>
      <c r="L32" s="1">
        <v>0</v>
      </c>
      <c r="M32" s="1">
        <v>3156417634.31</v>
      </c>
      <c r="N32" s="1">
        <v>3156417634.31</v>
      </c>
      <c r="O32" s="1">
        <v>112548619.69</v>
      </c>
      <c r="P32" s="1">
        <v>112548619.69</v>
      </c>
      <c r="Q32" s="1"/>
    </row>
    <row r="33" spans="3:17" ht="14.25">
      <c r="C33" t="s">
        <v>32</v>
      </c>
      <c r="D33">
        <v>20717000</v>
      </c>
      <c r="E33" t="s">
        <v>33</v>
      </c>
      <c r="F33">
        <v>1</v>
      </c>
      <c r="G33" s="1">
        <v>526703387</v>
      </c>
      <c r="H33" s="1">
        <v>483983147</v>
      </c>
      <c r="I33" s="1">
        <v>483983147</v>
      </c>
      <c r="J33" s="1">
        <v>0</v>
      </c>
      <c r="K33" s="1">
        <v>0</v>
      </c>
      <c r="L33" s="1">
        <v>0</v>
      </c>
      <c r="M33" s="1">
        <v>446415699.29</v>
      </c>
      <c r="N33" s="1">
        <v>446415699.29</v>
      </c>
      <c r="O33" s="1">
        <v>37567447.71</v>
      </c>
      <c r="P33" s="1">
        <v>37567447.71</v>
      </c>
      <c r="Q33" s="1"/>
    </row>
    <row r="34" spans="3:17" ht="14.25">
      <c r="C34" t="s">
        <v>32</v>
      </c>
      <c r="D34">
        <v>20717500</v>
      </c>
      <c r="E34" t="s">
        <v>33</v>
      </c>
      <c r="F34">
        <v>1</v>
      </c>
      <c r="G34" s="1">
        <v>5502293947</v>
      </c>
      <c r="H34" s="1">
        <v>5176683786</v>
      </c>
      <c r="I34" s="1">
        <v>5176683786</v>
      </c>
      <c r="J34" s="1">
        <v>0</v>
      </c>
      <c r="K34" s="1">
        <v>0</v>
      </c>
      <c r="L34" s="1">
        <v>0</v>
      </c>
      <c r="M34" s="1">
        <v>5053390137.07</v>
      </c>
      <c r="N34" s="1">
        <v>5053390137.07</v>
      </c>
      <c r="O34" s="1">
        <v>123293648.93</v>
      </c>
      <c r="P34" s="1">
        <v>123293648.93</v>
      </c>
      <c r="Q34" s="1"/>
    </row>
    <row r="35" spans="3:17" ht="14.25">
      <c r="C35" t="s">
        <v>34</v>
      </c>
      <c r="D35">
        <v>20716900</v>
      </c>
      <c r="E35" t="s">
        <v>35</v>
      </c>
      <c r="F35">
        <v>1</v>
      </c>
      <c r="G35" s="1">
        <v>1133900535</v>
      </c>
      <c r="H35" s="1">
        <v>1077900535</v>
      </c>
      <c r="I35" s="1">
        <v>1077900535</v>
      </c>
      <c r="J35" s="1">
        <v>0</v>
      </c>
      <c r="K35" s="1">
        <v>0</v>
      </c>
      <c r="L35" s="1">
        <v>0</v>
      </c>
      <c r="M35" s="1">
        <v>1037994595.77</v>
      </c>
      <c r="N35" s="1">
        <v>1037994595.77</v>
      </c>
      <c r="O35" s="1">
        <v>39905939.23</v>
      </c>
      <c r="P35" s="1">
        <v>39905939.23</v>
      </c>
      <c r="Q35" s="1"/>
    </row>
    <row r="36" spans="3:17" ht="14.25">
      <c r="C36" t="s">
        <v>34</v>
      </c>
      <c r="D36">
        <v>20717000</v>
      </c>
      <c r="E36" t="s">
        <v>35</v>
      </c>
      <c r="F36">
        <v>1</v>
      </c>
      <c r="G36" s="1">
        <v>159233546</v>
      </c>
      <c r="H36" s="1">
        <v>141233546</v>
      </c>
      <c r="I36" s="1">
        <v>141233546</v>
      </c>
      <c r="J36" s="1">
        <v>0</v>
      </c>
      <c r="K36" s="1">
        <v>0</v>
      </c>
      <c r="L36" s="1">
        <v>0</v>
      </c>
      <c r="M36" s="1">
        <v>131819175.58</v>
      </c>
      <c r="N36" s="1">
        <v>131819175.58</v>
      </c>
      <c r="O36" s="1">
        <v>9414370.42</v>
      </c>
      <c r="P36" s="1">
        <v>9414370.42</v>
      </c>
      <c r="Q36" s="1"/>
    </row>
    <row r="37" spans="3:17" ht="14.25">
      <c r="C37" t="s">
        <v>34</v>
      </c>
      <c r="D37">
        <v>20717500</v>
      </c>
      <c r="E37" t="s">
        <v>35</v>
      </c>
      <c r="F37">
        <v>1</v>
      </c>
      <c r="G37" s="1">
        <v>1914901018</v>
      </c>
      <c r="H37" s="1">
        <v>1764290857</v>
      </c>
      <c r="I37" s="1">
        <v>1764290857</v>
      </c>
      <c r="J37" s="1">
        <v>0</v>
      </c>
      <c r="K37" s="1">
        <v>0</v>
      </c>
      <c r="L37" s="1">
        <v>0</v>
      </c>
      <c r="M37" s="1">
        <v>1733888366.99</v>
      </c>
      <c r="N37" s="1">
        <v>1733888366.99</v>
      </c>
      <c r="O37" s="1">
        <v>30402490.01</v>
      </c>
      <c r="P37" s="1">
        <v>30402490.01</v>
      </c>
      <c r="Q37" s="1"/>
    </row>
    <row r="38" spans="3:17" ht="14.25">
      <c r="C38" t="s">
        <v>36</v>
      </c>
      <c r="D38">
        <v>20716900</v>
      </c>
      <c r="E38" t="s">
        <v>37</v>
      </c>
      <c r="F38">
        <v>1</v>
      </c>
      <c r="G38" s="1">
        <v>1007328035</v>
      </c>
      <c r="H38" s="1">
        <v>969328035</v>
      </c>
      <c r="I38" s="1">
        <v>969328035</v>
      </c>
      <c r="J38" s="1">
        <v>0</v>
      </c>
      <c r="K38" s="1">
        <v>0</v>
      </c>
      <c r="L38" s="1">
        <v>0</v>
      </c>
      <c r="M38" s="1">
        <v>942713443.99</v>
      </c>
      <c r="N38" s="1">
        <v>942713443.99</v>
      </c>
      <c r="O38" s="1">
        <v>26614591.01</v>
      </c>
      <c r="P38" s="1">
        <v>26614591.01</v>
      </c>
      <c r="Q38" s="1"/>
    </row>
    <row r="39" spans="3:17" ht="14.25">
      <c r="C39" t="s">
        <v>36</v>
      </c>
      <c r="D39">
        <v>20717000</v>
      </c>
      <c r="E39" t="s">
        <v>37</v>
      </c>
      <c r="F39">
        <v>1</v>
      </c>
      <c r="G39" s="1">
        <v>174280314</v>
      </c>
      <c r="H39" s="1">
        <v>159060074</v>
      </c>
      <c r="I39" s="1">
        <v>159060074</v>
      </c>
      <c r="J39" s="1">
        <v>0</v>
      </c>
      <c r="K39" s="1">
        <v>0</v>
      </c>
      <c r="L39" s="1">
        <v>0</v>
      </c>
      <c r="M39" s="1">
        <v>147830957.84</v>
      </c>
      <c r="N39" s="1">
        <v>147830957.84</v>
      </c>
      <c r="O39" s="1">
        <v>11229116.16</v>
      </c>
      <c r="P39" s="1">
        <v>11229116.16</v>
      </c>
      <c r="Q39" s="1"/>
    </row>
    <row r="40" spans="3:17" ht="14.25">
      <c r="C40" t="s">
        <v>36</v>
      </c>
      <c r="D40">
        <v>20717500</v>
      </c>
      <c r="E40" t="s">
        <v>37</v>
      </c>
      <c r="F40">
        <v>1</v>
      </c>
      <c r="G40" s="1">
        <v>1517770255</v>
      </c>
      <c r="H40" s="1">
        <v>1444770255</v>
      </c>
      <c r="I40" s="1">
        <v>1444770255</v>
      </c>
      <c r="J40" s="1">
        <v>0</v>
      </c>
      <c r="K40" s="1">
        <v>0</v>
      </c>
      <c r="L40" s="1">
        <v>0</v>
      </c>
      <c r="M40" s="1">
        <v>1415044104.71</v>
      </c>
      <c r="N40" s="1">
        <v>1415044104.71</v>
      </c>
      <c r="O40" s="1">
        <v>29726150.29</v>
      </c>
      <c r="P40" s="1">
        <v>29726150.29</v>
      </c>
      <c r="Q40" s="1"/>
    </row>
    <row r="41" spans="3:17" ht="14.25">
      <c r="C41" t="s">
        <v>38</v>
      </c>
      <c r="D41">
        <v>20716900</v>
      </c>
      <c r="E41" t="s">
        <v>39</v>
      </c>
      <c r="F41">
        <v>280</v>
      </c>
      <c r="G41" s="1">
        <v>452874884</v>
      </c>
      <c r="H41" s="1">
        <v>448874884</v>
      </c>
      <c r="I41" s="1">
        <v>448874884</v>
      </c>
      <c r="J41" s="1">
        <v>0</v>
      </c>
      <c r="K41" s="1">
        <v>0</v>
      </c>
      <c r="L41" s="1">
        <v>0</v>
      </c>
      <c r="M41" s="1">
        <v>422708499.18</v>
      </c>
      <c r="N41" s="1">
        <v>422708499.18</v>
      </c>
      <c r="O41" s="1">
        <v>26166384.82</v>
      </c>
      <c r="P41" s="1">
        <v>26166384.82</v>
      </c>
      <c r="Q41" s="1"/>
    </row>
    <row r="42" spans="3:17" ht="14.25">
      <c r="C42" t="s">
        <v>38</v>
      </c>
      <c r="D42">
        <v>20717000</v>
      </c>
      <c r="E42" t="s">
        <v>39</v>
      </c>
      <c r="F42">
        <v>280</v>
      </c>
      <c r="G42" s="1">
        <v>67100855</v>
      </c>
      <c r="H42" s="1">
        <v>66100855</v>
      </c>
      <c r="I42" s="1">
        <v>66100855</v>
      </c>
      <c r="J42" s="1">
        <v>0</v>
      </c>
      <c r="K42" s="1">
        <v>0</v>
      </c>
      <c r="L42" s="1">
        <v>0</v>
      </c>
      <c r="M42" s="1">
        <v>56897951.58</v>
      </c>
      <c r="N42" s="1">
        <v>56897951.58</v>
      </c>
      <c r="O42" s="1">
        <v>9202903.42</v>
      </c>
      <c r="P42" s="1">
        <v>9202903.42</v>
      </c>
      <c r="Q42" s="1"/>
    </row>
    <row r="43" spans="3:17" ht="14.25">
      <c r="C43" t="s">
        <v>38</v>
      </c>
      <c r="D43">
        <v>20717500</v>
      </c>
      <c r="E43" t="s">
        <v>39</v>
      </c>
      <c r="F43">
        <v>280</v>
      </c>
      <c r="G43" s="1">
        <v>713182045</v>
      </c>
      <c r="H43" s="1">
        <v>695182045</v>
      </c>
      <c r="I43" s="1">
        <v>695182045</v>
      </c>
      <c r="J43" s="1">
        <v>0</v>
      </c>
      <c r="K43" s="1">
        <v>0</v>
      </c>
      <c r="L43" s="1">
        <v>0</v>
      </c>
      <c r="M43" s="1">
        <v>654783681.04</v>
      </c>
      <c r="N43" s="1">
        <v>654783681.04</v>
      </c>
      <c r="O43" s="1">
        <v>40398363.96</v>
      </c>
      <c r="P43" s="1">
        <v>40398363.96</v>
      </c>
      <c r="Q43" s="1"/>
    </row>
    <row r="44" spans="3:17" ht="14.25">
      <c r="C44" t="s">
        <v>40</v>
      </c>
      <c r="D44">
        <v>20716900</v>
      </c>
      <c r="E44" t="s">
        <v>41</v>
      </c>
      <c r="F44">
        <v>1</v>
      </c>
      <c r="G44" s="1">
        <v>390275280</v>
      </c>
      <c r="H44" s="1">
        <v>390275280</v>
      </c>
      <c r="I44" s="1">
        <v>390275280</v>
      </c>
      <c r="J44" s="1">
        <v>0</v>
      </c>
      <c r="K44" s="1">
        <v>0</v>
      </c>
      <c r="L44" s="1">
        <v>0</v>
      </c>
      <c r="M44" s="1">
        <v>390215940.81</v>
      </c>
      <c r="N44" s="1">
        <v>390215940.81</v>
      </c>
      <c r="O44" s="1">
        <v>59339.19</v>
      </c>
      <c r="P44" s="1">
        <v>59339.19</v>
      </c>
      <c r="Q44" s="1"/>
    </row>
    <row r="45" spans="3:17" ht="14.25">
      <c r="C45" t="s">
        <v>40</v>
      </c>
      <c r="D45">
        <v>20717000</v>
      </c>
      <c r="E45" t="s">
        <v>41</v>
      </c>
      <c r="F45">
        <v>1</v>
      </c>
      <c r="G45" s="1">
        <v>59432472</v>
      </c>
      <c r="H45" s="1">
        <v>57932472</v>
      </c>
      <c r="I45" s="1">
        <v>57932472</v>
      </c>
      <c r="J45" s="1">
        <v>0</v>
      </c>
      <c r="K45" s="1">
        <v>0</v>
      </c>
      <c r="L45" s="1">
        <v>0</v>
      </c>
      <c r="M45" s="1">
        <v>56574588.89</v>
      </c>
      <c r="N45" s="1">
        <v>56574588.89</v>
      </c>
      <c r="O45" s="1">
        <v>1357883.11</v>
      </c>
      <c r="P45" s="1">
        <v>1357883.11</v>
      </c>
      <c r="Q45" s="1"/>
    </row>
    <row r="46" spans="3:17" ht="14.25">
      <c r="C46" t="s">
        <v>40</v>
      </c>
      <c r="D46">
        <v>20717500</v>
      </c>
      <c r="E46" t="s">
        <v>41</v>
      </c>
      <c r="F46">
        <v>1</v>
      </c>
      <c r="G46" s="1">
        <v>587143070</v>
      </c>
      <c r="H46" s="1">
        <v>582143070</v>
      </c>
      <c r="I46" s="1">
        <v>582143070</v>
      </c>
      <c r="J46" s="1">
        <v>0</v>
      </c>
      <c r="K46" s="1">
        <v>0</v>
      </c>
      <c r="L46" s="1">
        <v>0</v>
      </c>
      <c r="M46" s="1">
        <v>580225686.74</v>
      </c>
      <c r="N46" s="1">
        <v>580225686.74</v>
      </c>
      <c r="O46" s="1">
        <v>1917383.26</v>
      </c>
      <c r="P46" s="1">
        <v>1917383.26</v>
      </c>
      <c r="Q46" s="1"/>
    </row>
    <row r="47" spans="3:17" ht="14.25">
      <c r="C47" t="s">
        <v>42</v>
      </c>
      <c r="D47">
        <v>20716900</v>
      </c>
      <c r="E47" t="s">
        <v>43</v>
      </c>
      <c r="F47">
        <v>1</v>
      </c>
      <c r="G47" s="1">
        <v>415587520</v>
      </c>
      <c r="H47" s="1">
        <v>382587520</v>
      </c>
      <c r="I47" s="1">
        <v>382587520</v>
      </c>
      <c r="J47" s="1">
        <v>0</v>
      </c>
      <c r="K47" s="1">
        <v>0</v>
      </c>
      <c r="L47" s="1">
        <v>0</v>
      </c>
      <c r="M47" s="1">
        <v>362785154.56</v>
      </c>
      <c r="N47" s="1">
        <v>362785154.56</v>
      </c>
      <c r="O47" s="1">
        <v>19802365.44</v>
      </c>
      <c r="P47" s="1">
        <v>19802365.44</v>
      </c>
      <c r="Q47" s="1"/>
    </row>
    <row r="48" spans="3:17" ht="14.25">
      <c r="C48" t="s">
        <v>42</v>
      </c>
      <c r="D48">
        <v>20717000</v>
      </c>
      <c r="E48" t="s">
        <v>43</v>
      </c>
      <c r="F48">
        <v>1</v>
      </c>
      <c r="G48" s="1">
        <v>66656200</v>
      </c>
      <c r="H48" s="1">
        <v>59656200</v>
      </c>
      <c r="I48" s="1">
        <v>59656200</v>
      </c>
      <c r="J48" s="1">
        <v>0</v>
      </c>
      <c r="K48" s="1">
        <v>0</v>
      </c>
      <c r="L48" s="1">
        <v>0</v>
      </c>
      <c r="M48" s="1">
        <v>53293025.4</v>
      </c>
      <c r="N48" s="1">
        <v>53293025.4</v>
      </c>
      <c r="O48" s="1">
        <v>6363174.6</v>
      </c>
      <c r="P48" s="1">
        <v>6363174.6</v>
      </c>
      <c r="Q48" s="1"/>
    </row>
    <row r="49" spans="3:17" ht="14.25">
      <c r="C49" t="s">
        <v>42</v>
      </c>
      <c r="D49">
        <v>20717500</v>
      </c>
      <c r="E49" t="s">
        <v>43</v>
      </c>
      <c r="F49">
        <v>1</v>
      </c>
      <c r="G49" s="1">
        <v>769297559</v>
      </c>
      <c r="H49" s="1">
        <v>690297559</v>
      </c>
      <c r="I49" s="1">
        <v>690297559</v>
      </c>
      <c r="J49" s="1">
        <v>0</v>
      </c>
      <c r="K49" s="1">
        <v>0</v>
      </c>
      <c r="L49" s="1">
        <v>0</v>
      </c>
      <c r="M49" s="1">
        <v>669448297.59</v>
      </c>
      <c r="N49" s="1">
        <v>669448297.59</v>
      </c>
      <c r="O49" s="1">
        <v>20849261.41</v>
      </c>
      <c r="P49" s="1">
        <v>20849261.41</v>
      </c>
      <c r="Q49" s="1"/>
    </row>
    <row r="50" spans="3:17" ht="14.25">
      <c r="C50" t="s">
        <v>44</v>
      </c>
      <c r="D50">
        <v>20716900</v>
      </c>
      <c r="E50" t="s">
        <v>45</v>
      </c>
      <c r="F50">
        <v>1</v>
      </c>
      <c r="G50" s="1">
        <v>530075644</v>
      </c>
      <c r="H50" s="1">
        <v>503945310</v>
      </c>
      <c r="I50" s="1">
        <v>503825413.93</v>
      </c>
      <c r="J50" s="1">
        <v>0</v>
      </c>
      <c r="K50" s="1">
        <v>15796032.93</v>
      </c>
      <c r="L50" s="1">
        <v>0</v>
      </c>
      <c r="M50" s="1">
        <v>487910537</v>
      </c>
      <c r="N50" s="1">
        <v>487910537</v>
      </c>
      <c r="O50" s="1">
        <v>238740.07</v>
      </c>
      <c r="P50" s="1">
        <v>118844</v>
      </c>
      <c r="Q50" s="1"/>
    </row>
    <row r="51" spans="3:17" ht="14.25">
      <c r="C51" t="s">
        <v>44</v>
      </c>
      <c r="D51">
        <v>20717000</v>
      </c>
      <c r="E51" t="s">
        <v>45</v>
      </c>
      <c r="F51">
        <v>1</v>
      </c>
      <c r="G51" s="1">
        <v>78539416</v>
      </c>
      <c r="H51" s="1">
        <v>71883112</v>
      </c>
      <c r="I51" s="1">
        <v>71883111.32</v>
      </c>
      <c r="J51" s="1">
        <v>0</v>
      </c>
      <c r="K51" s="1">
        <v>6065770.32</v>
      </c>
      <c r="L51" s="1">
        <v>0</v>
      </c>
      <c r="M51" s="1">
        <v>65799128</v>
      </c>
      <c r="N51" s="1">
        <v>65799128</v>
      </c>
      <c r="O51" s="1">
        <v>18213.68</v>
      </c>
      <c r="P51" s="1">
        <v>18213</v>
      </c>
      <c r="Q51" s="1"/>
    </row>
    <row r="52" spans="3:17" ht="14.25">
      <c r="C52" t="s">
        <v>44</v>
      </c>
      <c r="D52">
        <v>20717500</v>
      </c>
      <c r="E52" t="s">
        <v>45</v>
      </c>
      <c r="F52">
        <v>1</v>
      </c>
      <c r="G52" s="1">
        <v>835459176</v>
      </c>
      <c r="H52" s="1">
        <v>784066056</v>
      </c>
      <c r="I52" s="1">
        <v>783378540.83</v>
      </c>
      <c r="J52" s="1">
        <v>0</v>
      </c>
      <c r="K52" s="1">
        <v>25873009.83</v>
      </c>
      <c r="L52" s="1">
        <v>0</v>
      </c>
      <c r="M52" s="1">
        <v>757505531</v>
      </c>
      <c r="N52" s="1">
        <v>757505531</v>
      </c>
      <c r="O52" s="1">
        <v>687515.17</v>
      </c>
      <c r="P52" s="1">
        <v>0</v>
      </c>
      <c r="Q52" s="1"/>
    </row>
    <row r="53" spans="3:17" ht="14.25">
      <c r="C53" t="s">
        <v>46</v>
      </c>
      <c r="D53">
        <v>20716900</v>
      </c>
      <c r="E53" t="s">
        <v>47</v>
      </c>
      <c r="F53">
        <v>1</v>
      </c>
      <c r="G53" s="1">
        <v>502892278</v>
      </c>
      <c r="H53" s="1">
        <v>478106744</v>
      </c>
      <c r="I53" s="1">
        <v>477992996.81</v>
      </c>
      <c r="J53" s="1">
        <v>0</v>
      </c>
      <c r="K53" s="1">
        <v>14990695.81</v>
      </c>
      <c r="L53" s="1">
        <v>0</v>
      </c>
      <c r="M53" s="1">
        <v>462889552</v>
      </c>
      <c r="N53" s="1">
        <v>462889552</v>
      </c>
      <c r="O53" s="1">
        <v>226496.19</v>
      </c>
      <c r="P53" s="1">
        <v>112749</v>
      </c>
      <c r="Q53" s="1"/>
    </row>
    <row r="54" spans="3:17" ht="14.25">
      <c r="C54" t="s">
        <v>48</v>
      </c>
      <c r="D54">
        <v>20717000</v>
      </c>
      <c r="E54" t="s">
        <v>47</v>
      </c>
      <c r="F54">
        <v>1</v>
      </c>
      <c r="G54" s="1">
        <v>74511754</v>
      </c>
      <c r="H54" s="1">
        <v>68197844</v>
      </c>
      <c r="I54" s="1">
        <v>68197843.57</v>
      </c>
      <c r="J54" s="1">
        <v>0</v>
      </c>
      <c r="K54" s="1">
        <v>5755780.57</v>
      </c>
      <c r="L54" s="1">
        <v>0</v>
      </c>
      <c r="M54" s="1">
        <v>62424784</v>
      </c>
      <c r="N54" s="1">
        <v>62424784</v>
      </c>
      <c r="O54" s="1">
        <v>17279.43</v>
      </c>
      <c r="P54" s="1">
        <v>17279</v>
      </c>
      <c r="Q54" s="1"/>
    </row>
    <row r="55" spans="3:17" ht="14.25">
      <c r="C55" t="s">
        <v>49</v>
      </c>
      <c r="D55">
        <v>20717500</v>
      </c>
      <c r="E55" t="s">
        <v>47</v>
      </c>
      <c r="F55">
        <v>1</v>
      </c>
      <c r="G55" s="1">
        <v>792615116</v>
      </c>
      <c r="H55" s="1">
        <v>743857542</v>
      </c>
      <c r="I55" s="1">
        <v>743213877.33</v>
      </c>
      <c r="J55" s="1">
        <v>0</v>
      </c>
      <c r="K55" s="1">
        <v>24554355.33</v>
      </c>
      <c r="L55" s="1">
        <v>0</v>
      </c>
      <c r="M55" s="1">
        <v>718659522</v>
      </c>
      <c r="N55" s="1">
        <v>718659522</v>
      </c>
      <c r="O55" s="1">
        <v>643664.67</v>
      </c>
      <c r="P55" s="1">
        <v>0</v>
      </c>
      <c r="Q55" s="1"/>
    </row>
    <row r="56" spans="3:17" ht="14.25">
      <c r="C56" t="s">
        <v>50</v>
      </c>
      <c r="D56">
        <v>20716900</v>
      </c>
      <c r="E56" t="s">
        <v>51</v>
      </c>
      <c r="F56">
        <v>1</v>
      </c>
      <c r="G56" s="1">
        <v>27183366</v>
      </c>
      <c r="H56" s="1">
        <v>25838566</v>
      </c>
      <c r="I56" s="1">
        <v>25832417.12</v>
      </c>
      <c r="J56" s="1">
        <v>0</v>
      </c>
      <c r="K56" s="1">
        <v>805337.12</v>
      </c>
      <c r="L56" s="1">
        <v>0</v>
      </c>
      <c r="M56" s="1">
        <v>25020985</v>
      </c>
      <c r="N56" s="1">
        <v>25020985</v>
      </c>
      <c r="O56" s="1">
        <v>12243.88</v>
      </c>
      <c r="P56" s="1">
        <v>6095</v>
      </c>
      <c r="Q56" s="1"/>
    </row>
    <row r="57" spans="3:17" ht="14.25">
      <c r="C57" t="s">
        <v>52</v>
      </c>
      <c r="D57">
        <v>20717000</v>
      </c>
      <c r="E57" t="s">
        <v>51</v>
      </c>
      <c r="F57">
        <v>1</v>
      </c>
      <c r="G57" s="1">
        <v>4027662</v>
      </c>
      <c r="H57" s="1">
        <v>3685268</v>
      </c>
      <c r="I57" s="1">
        <v>3685267.75</v>
      </c>
      <c r="J57" s="1">
        <v>0</v>
      </c>
      <c r="K57" s="1">
        <v>309989.75</v>
      </c>
      <c r="L57" s="1">
        <v>0</v>
      </c>
      <c r="M57" s="1">
        <v>3374344</v>
      </c>
      <c r="N57" s="1">
        <v>3374344</v>
      </c>
      <c r="O57" s="1">
        <v>934.25</v>
      </c>
      <c r="P57" s="1">
        <v>934</v>
      </c>
      <c r="Q57" s="1"/>
    </row>
    <row r="58" spans="3:17" ht="14.25">
      <c r="C58" t="s">
        <v>53</v>
      </c>
      <c r="D58">
        <v>20717500</v>
      </c>
      <c r="E58" t="s">
        <v>51</v>
      </c>
      <c r="F58">
        <v>1</v>
      </c>
      <c r="G58" s="1">
        <v>42844060</v>
      </c>
      <c r="H58" s="1">
        <v>40208514</v>
      </c>
      <c r="I58" s="1">
        <v>40164663.5</v>
      </c>
      <c r="J58" s="1">
        <v>0</v>
      </c>
      <c r="K58" s="1">
        <v>1318654.5</v>
      </c>
      <c r="L58" s="1">
        <v>0</v>
      </c>
      <c r="M58" s="1">
        <v>38846009</v>
      </c>
      <c r="N58" s="1">
        <v>38846009</v>
      </c>
      <c r="O58" s="1">
        <v>43850.5</v>
      </c>
      <c r="P58" s="1">
        <v>0</v>
      </c>
      <c r="Q58" s="1"/>
    </row>
    <row r="59" spans="3:17" ht="14.25">
      <c r="C59" t="s">
        <v>54</v>
      </c>
      <c r="D59">
        <v>20716900</v>
      </c>
      <c r="E59" t="s">
        <v>55</v>
      </c>
      <c r="F59">
        <v>1</v>
      </c>
      <c r="G59" s="1">
        <v>760182564</v>
      </c>
      <c r="H59" s="1">
        <v>734416187</v>
      </c>
      <c r="I59" s="1">
        <v>734298380.87</v>
      </c>
      <c r="J59" s="1">
        <v>0</v>
      </c>
      <c r="K59" s="1">
        <v>24572628.87</v>
      </c>
      <c r="L59" s="1">
        <v>0</v>
      </c>
      <c r="M59" s="1">
        <v>709627265</v>
      </c>
      <c r="N59" s="1">
        <v>709627265</v>
      </c>
      <c r="O59" s="1">
        <v>216293.13</v>
      </c>
      <c r="P59" s="1">
        <v>98487</v>
      </c>
      <c r="Q59" s="1"/>
    </row>
    <row r="60" spans="3:17" ht="14.25">
      <c r="C60" t="s">
        <v>54</v>
      </c>
      <c r="D60">
        <v>20717000</v>
      </c>
      <c r="E60" t="s">
        <v>55</v>
      </c>
      <c r="F60">
        <v>1</v>
      </c>
      <c r="G60" s="1">
        <v>113420899</v>
      </c>
      <c r="H60" s="1">
        <v>106860622</v>
      </c>
      <c r="I60" s="1">
        <v>106860620.05</v>
      </c>
      <c r="J60" s="1">
        <v>0</v>
      </c>
      <c r="K60" s="1">
        <v>8998828.05</v>
      </c>
      <c r="L60" s="1">
        <v>0</v>
      </c>
      <c r="M60" s="1">
        <v>97843896</v>
      </c>
      <c r="N60" s="1">
        <v>97843896</v>
      </c>
      <c r="O60" s="1">
        <v>17897.95</v>
      </c>
      <c r="P60" s="1">
        <v>17896</v>
      </c>
      <c r="Q60" s="1"/>
    </row>
    <row r="61" spans="3:17" ht="14.25">
      <c r="C61" t="s">
        <v>54</v>
      </c>
      <c r="D61">
        <v>20717500</v>
      </c>
      <c r="E61" t="s">
        <v>55</v>
      </c>
      <c r="F61">
        <v>1</v>
      </c>
      <c r="G61" s="1">
        <v>1060077739</v>
      </c>
      <c r="H61" s="1">
        <v>1009580705</v>
      </c>
      <c r="I61" s="1">
        <v>1008740511.42</v>
      </c>
      <c r="J61" s="1">
        <v>0</v>
      </c>
      <c r="K61" s="1">
        <v>37632515.17</v>
      </c>
      <c r="L61" s="1">
        <v>0</v>
      </c>
      <c r="M61" s="1">
        <v>971106903</v>
      </c>
      <c r="N61" s="1">
        <v>971106903</v>
      </c>
      <c r="O61" s="1">
        <v>841286.83</v>
      </c>
      <c r="P61" s="1">
        <v>1093.25</v>
      </c>
      <c r="Q61" s="1"/>
    </row>
    <row r="62" spans="3:17" ht="14.25">
      <c r="C62" t="s">
        <v>56</v>
      </c>
      <c r="D62">
        <v>20716900</v>
      </c>
      <c r="E62" t="s">
        <v>57</v>
      </c>
      <c r="F62">
        <v>1</v>
      </c>
      <c r="G62" s="1">
        <v>276183003</v>
      </c>
      <c r="H62" s="1">
        <v>262519830</v>
      </c>
      <c r="I62" s="1">
        <v>262457360.75</v>
      </c>
      <c r="J62" s="1">
        <v>0</v>
      </c>
      <c r="K62" s="1">
        <v>9880295.75</v>
      </c>
      <c r="L62" s="1">
        <v>0</v>
      </c>
      <c r="M62" s="1">
        <v>252515145</v>
      </c>
      <c r="N62" s="1">
        <v>252515145</v>
      </c>
      <c r="O62" s="1">
        <v>124389.25</v>
      </c>
      <c r="P62" s="1">
        <v>61920</v>
      </c>
      <c r="Q62" s="1"/>
    </row>
    <row r="63" spans="3:17" ht="14.25">
      <c r="C63" t="s">
        <v>58</v>
      </c>
      <c r="D63">
        <v>20717000</v>
      </c>
      <c r="E63" t="s">
        <v>57</v>
      </c>
      <c r="F63">
        <v>1</v>
      </c>
      <c r="G63" s="1">
        <v>40921050</v>
      </c>
      <c r="H63" s="1">
        <v>37442323</v>
      </c>
      <c r="I63" s="1">
        <v>37442322.3</v>
      </c>
      <c r="J63" s="1">
        <v>0</v>
      </c>
      <c r="K63" s="1">
        <v>3149814.3</v>
      </c>
      <c r="L63" s="1">
        <v>0</v>
      </c>
      <c r="M63" s="1">
        <v>34283018</v>
      </c>
      <c r="N63" s="1">
        <v>34283018</v>
      </c>
      <c r="O63" s="1">
        <v>9490.7</v>
      </c>
      <c r="P63" s="1">
        <v>9490</v>
      </c>
      <c r="Q63" s="1"/>
    </row>
    <row r="64" spans="3:17" ht="14.25">
      <c r="C64" t="s">
        <v>59</v>
      </c>
      <c r="D64">
        <v>20717500</v>
      </c>
      <c r="E64" t="s">
        <v>57</v>
      </c>
      <c r="F64">
        <v>1</v>
      </c>
      <c r="G64" s="1">
        <v>435295653</v>
      </c>
      <c r="H64" s="1">
        <v>408518521</v>
      </c>
      <c r="I64" s="1">
        <v>408072989.92</v>
      </c>
      <c r="J64" s="1">
        <v>0</v>
      </c>
      <c r="K64" s="1">
        <v>23435676.65</v>
      </c>
      <c r="L64" s="1">
        <v>0</v>
      </c>
      <c r="M64" s="1">
        <v>384636520</v>
      </c>
      <c r="N64" s="1">
        <v>384636520</v>
      </c>
      <c r="O64" s="1">
        <v>446324.35</v>
      </c>
      <c r="P64" s="1">
        <v>793.27</v>
      </c>
      <c r="Q64" s="1"/>
    </row>
    <row r="65" spans="3:17" ht="14.25">
      <c r="C65" t="s">
        <v>60</v>
      </c>
      <c r="D65">
        <v>20716900</v>
      </c>
      <c r="E65" t="s">
        <v>61</v>
      </c>
      <c r="F65">
        <v>1</v>
      </c>
      <c r="G65" s="1">
        <v>81550099</v>
      </c>
      <c r="H65" s="1">
        <v>77515698</v>
      </c>
      <c r="I65" s="1">
        <v>77497252.37</v>
      </c>
      <c r="J65" s="1">
        <v>0</v>
      </c>
      <c r="K65" s="1">
        <v>2434327.37</v>
      </c>
      <c r="L65" s="1">
        <v>0</v>
      </c>
      <c r="M65" s="1">
        <v>75062925</v>
      </c>
      <c r="N65" s="1">
        <v>75062925</v>
      </c>
      <c r="O65" s="1">
        <v>18445.63</v>
      </c>
      <c r="P65" s="1">
        <v>0</v>
      </c>
      <c r="Q65" s="1"/>
    </row>
    <row r="66" spans="3:17" ht="14.25">
      <c r="C66" t="s">
        <v>62</v>
      </c>
      <c r="D66">
        <v>20717000</v>
      </c>
      <c r="E66" t="s">
        <v>61</v>
      </c>
      <c r="F66">
        <v>1</v>
      </c>
      <c r="G66" s="1">
        <v>12082987</v>
      </c>
      <c r="H66" s="1">
        <v>11055804</v>
      </c>
      <c r="I66" s="1">
        <v>11055803.25</v>
      </c>
      <c r="J66" s="1">
        <v>0</v>
      </c>
      <c r="K66" s="1">
        <v>930082.25</v>
      </c>
      <c r="L66" s="1">
        <v>0</v>
      </c>
      <c r="M66" s="1">
        <v>10122919</v>
      </c>
      <c r="N66" s="1">
        <v>10122919</v>
      </c>
      <c r="O66" s="1">
        <v>2802.75</v>
      </c>
      <c r="P66" s="1">
        <v>2802</v>
      </c>
      <c r="Q66" s="1"/>
    </row>
    <row r="67" spans="3:17" ht="14.25">
      <c r="C67" t="s">
        <v>63</v>
      </c>
      <c r="D67">
        <v>20717500</v>
      </c>
      <c r="E67" t="s">
        <v>61</v>
      </c>
      <c r="F67">
        <v>1</v>
      </c>
      <c r="G67" s="1">
        <v>128532181</v>
      </c>
      <c r="H67" s="1">
        <v>120625546</v>
      </c>
      <c r="I67" s="1">
        <v>120493992.5</v>
      </c>
      <c r="J67" s="1">
        <v>0</v>
      </c>
      <c r="K67" s="1">
        <v>3955683</v>
      </c>
      <c r="L67" s="1">
        <v>0</v>
      </c>
      <c r="M67" s="1">
        <v>116538283</v>
      </c>
      <c r="N67" s="1">
        <v>116538283</v>
      </c>
      <c r="O67" s="1">
        <v>131580</v>
      </c>
      <c r="P67" s="1">
        <v>26.5</v>
      </c>
      <c r="Q67" s="1"/>
    </row>
    <row r="68" spans="3:17" ht="14.25">
      <c r="C68" t="s">
        <v>64</v>
      </c>
      <c r="D68">
        <v>20716900</v>
      </c>
      <c r="E68" t="s">
        <v>65</v>
      </c>
      <c r="F68">
        <v>1</v>
      </c>
      <c r="G68" s="1">
        <v>163100198</v>
      </c>
      <c r="H68" s="1">
        <v>155031395</v>
      </c>
      <c r="I68" s="1">
        <v>154994503.75</v>
      </c>
      <c r="J68" s="1">
        <v>0</v>
      </c>
      <c r="K68" s="1">
        <v>4832171.75</v>
      </c>
      <c r="L68" s="1">
        <v>0</v>
      </c>
      <c r="M68" s="1">
        <v>150125765</v>
      </c>
      <c r="N68" s="1">
        <v>150125765</v>
      </c>
      <c r="O68" s="1">
        <v>73458.25</v>
      </c>
      <c r="P68" s="1">
        <v>36567</v>
      </c>
      <c r="Q68" s="1"/>
    </row>
    <row r="69" spans="3:17" ht="14.25">
      <c r="C69" t="s">
        <v>66</v>
      </c>
      <c r="D69">
        <v>20717000</v>
      </c>
      <c r="E69" t="s">
        <v>65</v>
      </c>
      <c r="F69">
        <v>1</v>
      </c>
      <c r="G69" s="1">
        <v>24165974</v>
      </c>
      <c r="H69" s="1">
        <v>22111607</v>
      </c>
      <c r="I69" s="1">
        <v>22111606.5</v>
      </c>
      <c r="J69" s="1">
        <v>0</v>
      </c>
      <c r="K69" s="1">
        <v>1860116.5</v>
      </c>
      <c r="L69" s="1">
        <v>0</v>
      </c>
      <c r="M69" s="1">
        <v>20245886</v>
      </c>
      <c r="N69" s="1">
        <v>20245886</v>
      </c>
      <c r="O69" s="1">
        <v>5604.5</v>
      </c>
      <c r="P69" s="1">
        <v>5604</v>
      </c>
      <c r="Q69" s="1"/>
    </row>
    <row r="70" spans="3:17" ht="14.25">
      <c r="C70" t="s">
        <v>67</v>
      </c>
      <c r="D70">
        <v>20717500</v>
      </c>
      <c r="E70" t="s">
        <v>65</v>
      </c>
      <c r="F70">
        <v>1</v>
      </c>
      <c r="G70" s="1">
        <v>257064362</v>
      </c>
      <c r="H70" s="1">
        <v>241251095</v>
      </c>
      <c r="I70" s="1">
        <v>240987986</v>
      </c>
      <c r="J70" s="1">
        <v>0</v>
      </c>
      <c r="K70" s="1">
        <v>7911261.52</v>
      </c>
      <c r="L70" s="1">
        <v>0</v>
      </c>
      <c r="M70" s="1">
        <v>233076451</v>
      </c>
      <c r="N70" s="1">
        <v>233076451</v>
      </c>
      <c r="O70" s="1">
        <v>263382.48</v>
      </c>
      <c r="P70" s="1">
        <v>273.48</v>
      </c>
      <c r="Q70" s="1"/>
    </row>
    <row r="71" spans="3:17" ht="14.25">
      <c r="C71" t="s">
        <v>68</v>
      </c>
      <c r="D71">
        <v>20716900</v>
      </c>
      <c r="E71" t="s">
        <v>69</v>
      </c>
      <c r="F71">
        <v>1</v>
      </c>
      <c r="G71" s="1">
        <v>239349264</v>
      </c>
      <c r="H71" s="1">
        <v>239349264</v>
      </c>
      <c r="I71" s="1">
        <v>239349264</v>
      </c>
      <c r="J71" s="1">
        <v>0</v>
      </c>
      <c r="K71" s="1">
        <v>7425834</v>
      </c>
      <c r="L71" s="1">
        <v>0</v>
      </c>
      <c r="M71" s="1">
        <v>231923430</v>
      </c>
      <c r="N71" s="1">
        <v>231923430</v>
      </c>
      <c r="O71" s="1">
        <v>0</v>
      </c>
      <c r="P71" s="1">
        <v>0</v>
      </c>
      <c r="Q71" s="1"/>
    </row>
    <row r="72" spans="3:17" ht="14.25">
      <c r="C72" t="s">
        <v>70</v>
      </c>
      <c r="D72">
        <v>20717000</v>
      </c>
      <c r="E72" t="s">
        <v>71</v>
      </c>
      <c r="F72">
        <v>1</v>
      </c>
      <c r="G72" s="1">
        <v>36250888</v>
      </c>
      <c r="H72" s="1">
        <v>36250888</v>
      </c>
      <c r="I72" s="1">
        <v>36250888</v>
      </c>
      <c r="J72" s="1">
        <v>0</v>
      </c>
      <c r="K72" s="1">
        <v>3058815</v>
      </c>
      <c r="L72" s="1">
        <v>0</v>
      </c>
      <c r="M72" s="1">
        <v>33192073</v>
      </c>
      <c r="N72" s="1">
        <v>33192073</v>
      </c>
      <c r="O72" s="1">
        <v>0</v>
      </c>
      <c r="P72" s="1">
        <v>0</v>
      </c>
      <c r="Q72" s="1"/>
    </row>
    <row r="73" spans="3:17" ht="14.25">
      <c r="C73" t="s">
        <v>72</v>
      </c>
      <c r="D73">
        <v>20717500</v>
      </c>
      <c r="E73" t="s">
        <v>73</v>
      </c>
      <c r="F73">
        <v>1</v>
      </c>
      <c r="G73" s="1">
        <v>239185543</v>
      </c>
      <c r="H73" s="1">
        <v>239185543</v>
      </c>
      <c r="I73" s="1">
        <v>239185543</v>
      </c>
      <c r="J73" s="1">
        <v>0</v>
      </c>
      <c r="K73" s="1">
        <v>2329894</v>
      </c>
      <c r="L73" s="1">
        <v>0</v>
      </c>
      <c r="M73" s="1">
        <v>236855649</v>
      </c>
      <c r="N73" s="1">
        <v>236855649</v>
      </c>
      <c r="O73" s="1">
        <v>0</v>
      </c>
      <c r="P73" s="1">
        <v>0</v>
      </c>
      <c r="Q73" s="1"/>
    </row>
    <row r="74" spans="3:17" ht="14.25">
      <c r="C74" t="s">
        <v>74</v>
      </c>
      <c r="D74">
        <v>20716900</v>
      </c>
      <c r="E74" t="s">
        <v>75</v>
      </c>
      <c r="F74">
        <v>1</v>
      </c>
      <c r="G74" s="1">
        <v>1010413421</v>
      </c>
      <c r="H74" s="1">
        <v>1075276551</v>
      </c>
      <c r="I74" s="1">
        <v>1075276551</v>
      </c>
      <c r="J74" s="1">
        <v>400032</v>
      </c>
      <c r="K74" s="1">
        <v>67335268.61</v>
      </c>
      <c r="L74" s="1">
        <v>0</v>
      </c>
      <c r="M74" s="1">
        <v>975607738.67</v>
      </c>
      <c r="N74" s="1">
        <v>941785684.39</v>
      </c>
      <c r="O74" s="1">
        <v>31933511.72</v>
      </c>
      <c r="P74" s="1">
        <v>31933511.72</v>
      </c>
      <c r="Q74" s="1"/>
    </row>
    <row r="75" spans="3:17" ht="14.25">
      <c r="C75" t="s">
        <v>74</v>
      </c>
      <c r="D75">
        <v>20717000</v>
      </c>
      <c r="E75" t="s">
        <v>75</v>
      </c>
      <c r="F75">
        <v>1</v>
      </c>
      <c r="G75" s="1">
        <v>11592912</v>
      </c>
      <c r="H75" s="1">
        <v>11563912</v>
      </c>
      <c r="I75" s="1">
        <v>11563912</v>
      </c>
      <c r="J75" s="1">
        <v>0</v>
      </c>
      <c r="K75" s="1">
        <v>1522699</v>
      </c>
      <c r="L75" s="1">
        <v>0</v>
      </c>
      <c r="M75" s="1">
        <v>8496773.64</v>
      </c>
      <c r="N75" s="1">
        <v>6784877.28</v>
      </c>
      <c r="O75" s="1">
        <v>1544439.36</v>
      </c>
      <c r="P75" s="1">
        <v>1544439.36</v>
      </c>
      <c r="Q75" s="1"/>
    </row>
    <row r="76" spans="3:17" ht="14.25">
      <c r="C76" t="s">
        <v>74</v>
      </c>
      <c r="D76">
        <v>20717500</v>
      </c>
      <c r="E76" t="s">
        <v>75</v>
      </c>
      <c r="F76">
        <v>1</v>
      </c>
      <c r="G76" s="1">
        <v>1083387232</v>
      </c>
      <c r="H76" s="1">
        <v>1223678505</v>
      </c>
      <c r="I76" s="1">
        <v>1223678505</v>
      </c>
      <c r="J76" s="1">
        <v>3840000</v>
      </c>
      <c r="K76" s="1">
        <v>23432264.59</v>
      </c>
      <c r="L76" s="1">
        <v>0</v>
      </c>
      <c r="M76" s="1">
        <v>1146374291.83</v>
      </c>
      <c r="N76" s="1">
        <v>781277645.18</v>
      </c>
      <c r="O76" s="1">
        <v>50031948.58</v>
      </c>
      <c r="P76" s="1">
        <v>50031948.58</v>
      </c>
      <c r="Q76" s="1"/>
    </row>
    <row r="77" spans="3:17" ht="14.25">
      <c r="C77" t="s">
        <v>74</v>
      </c>
      <c r="D77">
        <v>20718500</v>
      </c>
      <c r="E77" t="s">
        <v>75</v>
      </c>
      <c r="F77">
        <v>1</v>
      </c>
      <c r="G77" s="1">
        <v>111524800</v>
      </c>
      <c r="H77" s="1">
        <v>111524800</v>
      </c>
      <c r="I77" s="1">
        <v>111524800</v>
      </c>
      <c r="J77" s="1">
        <v>2999997</v>
      </c>
      <c r="K77" s="1">
        <v>14621282.33</v>
      </c>
      <c r="L77" s="1">
        <v>0</v>
      </c>
      <c r="M77" s="1">
        <v>70787011.17</v>
      </c>
      <c r="N77" s="1">
        <v>70746874</v>
      </c>
      <c r="O77" s="1">
        <v>23116509.5</v>
      </c>
      <c r="P77" s="1">
        <v>23116509.5</v>
      </c>
      <c r="Q77" s="1"/>
    </row>
    <row r="78" spans="3:17" ht="14.25">
      <c r="C78" t="s">
        <v>76</v>
      </c>
      <c r="D78">
        <v>20716900</v>
      </c>
      <c r="E78" t="s">
        <v>77</v>
      </c>
      <c r="F78">
        <v>1</v>
      </c>
      <c r="G78" s="1">
        <v>50100000</v>
      </c>
      <c r="H78" s="1">
        <v>47100000</v>
      </c>
      <c r="I78" s="1">
        <v>47100000</v>
      </c>
      <c r="J78" s="1">
        <v>0</v>
      </c>
      <c r="K78" s="1">
        <v>1472252.69</v>
      </c>
      <c r="L78" s="1">
        <v>0</v>
      </c>
      <c r="M78" s="1">
        <v>43747919.31</v>
      </c>
      <c r="N78" s="1">
        <v>42905871</v>
      </c>
      <c r="O78" s="1">
        <v>1879828</v>
      </c>
      <c r="P78" s="1">
        <v>1879828</v>
      </c>
      <c r="Q78" s="1"/>
    </row>
    <row r="79" spans="3:17" ht="14.25">
      <c r="C79" t="s">
        <v>78</v>
      </c>
      <c r="D79">
        <v>20716900</v>
      </c>
      <c r="E79" t="s">
        <v>79</v>
      </c>
      <c r="F79">
        <v>1</v>
      </c>
      <c r="G79" s="1">
        <v>33500000</v>
      </c>
      <c r="H79" s="1">
        <v>33500000</v>
      </c>
      <c r="I79" s="1">
        <v>33500000</v>
      </c>
      <c r="J79" s="1">
        <v>0</v>
      </c>
      <c r="K79" s="1">
        <v>0</v>
      </c>
      <c r="L79" s="1">
        <v>0</v>
      </c>
      <c r="M79" s="1">
        <v>33310000</v>
      </c>
      <c r="N79" s="1">
        <v>33310000</v>
      </c>
      <c r="O79" s="1">
        <v>190000</v>
      </c>
      <c r="P79" s="1">
        <v>190000</v>
      </c>
      <c r="Q79" s="1"/>
    </row>
    <row r="80" spans="3:17" ht="14.25">
      <c r="C80" t="s">
        <v>80</v>
      </c>
      <c r="D80">
        <v>20716900</v>
      </c>
      <c r="E80" t="s">
        <v>81</v>
      </c>
      <c r="F80">
        <v>1</v>
      </c>
      <c r="G80" s="1">
        <v>16500000</v>
      </c>
      <c r="H80" s="1">
        <v>13500000</v>
      </c>
      <c r="I80" s="1">
        <v>13500000</v>
      </c>
      <c r="J80" s="1">
        <v>0</v>
      </c>
      <c r="K80" s="1">
        <v>1472252.69</v>
      </c>
      <c r="L80" s="1">
        <v>0</v>
      </c>
      <c r="M80" s="1">
        <v>10437919.31</v>
      </c>
      <c r="N80" s="1">
        <v>9595871</v>
      </c>
      <c r="O80" s="1">
        <v>1589828</v>
      </c>
      <c r="P80" s="1">
        <v>1589828</v>
      </c>
      <c r="Q80" s="1"/>
    </row>
    <row r="81" spans="3:17" ht="14.25">
      <c r="C81" t="s">
        <v>82</v>
      </c>
      <c r="D81">
        <v>20716900</v>
      </c>
      <c r="E81" t="s">
        <v>83</v>
      </c>
      <c r="F81">
        <v>1</v>
      </c>
      <c r="G81" s="1">
        <v>100000</v>
      </c>
      <c r="H81" s="1">
        <v>100000</v>
      </c>
      <c r="I81" s="1">
        <v>100000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100000</v>
      </c>
      <c r="P81" s="1">
        <v>100000</v>
      </c>
      <c r="Q81" s="1"/>
    </row>
    <row r="82" spans="3:17" ht="14.25">
      <c r="C82" t="s">
        <v>84</v>
      </c>
      <c r="D82">
        <v>20716900</v>
      </c>
      <c r="E82" t="s">
        <v>85</v>
      </c>
      <c r="F82">
        <v>1</v>
      </c>
      <c r="G82" s="1">
        <v>403000000</v>
      </c>
      <c r="H82" s="1">
        <v>403000000</v>
      </c>
      <c r="I82" s="1">
        <v>403000000</v>
      </c>
      <c r="J82" s="1">
        <v>0</v>
      </c>
      <c r="K82" s="1">
        <v>40444818.81</v>
      </c>
      <c r="L82" s="1">
        <v>0</v>
      </c>
      <c r="M82" s="1">
        <v>362401181.19</v>
      </c>
      <c r="N82" s="1">
        <v>362220481.19</v>
      </c>
      <c r="O82" s="1">
        <v>154000</v>
      </c>
      <c r="P82" s="1">
        <v>154000</v>
      </c>
      <c r="Q82" s="1"/>
    </row>
    <row r="83" spans="3:17" ht="14.25">
      <c r="C83" t="s">
        <v>86</v>
      </c>
      <c r="D83">
        <v>20716900</v>
      </c>
      <c r="E83" t="s">
        <v>87</v>
      </c>
      <c r="F83">
        <v>1</v>
      </c>
      <c r="G83" s="1">
        <v>120000000</v>
      </c>
      <c r="H83" s="1">
        <v>120000000</v>
      </c>
      <c r="I83" s="1">
        <v>120000000</v>
      </c>
      <c r="J83" s="1">
        <v>0</v>
      </c>
      <c r="K83" s="1">
        <v>36563243.29</v>
      </c>
      <c r="L83" s="1">
        <v>0</v>
      </c>
      <c r="M83" s="1">
        <v>83436756.71</v>
      </c>
      <c r="N83" s="1">
        <v>83436756.71</v>
      </c>
      <c r="O83" s="1">
        <v>0</v>
      </c>
      <c r="P83" s="1">
        <v>0</v>
      </c>
      <c r="Q83" s="1"/>
    </row>
    <row r="84" spans="3:17" ht="14.25">
      <c r="C84" t="s">
        <v>88</v>
      </c>
      <c r="D84">
        <v>20716900</v>
      </c>
      <c r="E84" t="s">
        <v>89</v>
      </c>
      <c r="F84">
        <v>1</v>
      </c>
      <c r="G84" s="1">
        <v>160000000</v>
      </c>
      <c r="H84" s="1">
        <v>160000000</v>
      </c>
      <c r="I84" s="1">
        <v>160000000</v>
      </c>
      <c r="J84" s="1">
        <v>0</v>
      </c>
      <c r="K84" s="1">
        <v>62694.32</v>
      </c>
      <c r="L84" s="1">
        <v>0</v>
      </c>
      <c r="M84" s="1">
        <v>159937305.68</v>
      </c>
      <c r="N84" s="1">
        <v>159937305.68</v>
      </c>
      <c r="O84" s="1">
        <v>0</v>
      </c>
      <c r="P84" s="1">
        <v>0</v>
      </c>
      <c r="Q84" s="1"/>
    </row>
    <row r="85" spans="3:17" ht="14.25">
      <c r="C85" t="s">
        <v>90</v>
      </c>
      <c r="D85">
        <v>20716900</v>
      </c>
      <c r="E85" t="s">
        <v>91</v>
      </c>
      <c r="F85">
        <v>1</v>
      </c>
      <c r="G85" s="1">
        <v>4000000</v>
      </c>
      <c r="H85" s="1">
        <v>4000000</v>
      </c>
      <c r="I85" s="1">
        <v>4000000</v>
      </c>
      <c r="J85" s="1">
        <v>0</v>
      </c>
      <c r="K85" s="1">
        <v>1905890</v>
      </c>
      <c r="L85" s="1">
        <v>0</v>
      </c>
      <c r="M85" s="1">
        <v>2094110</v>
      </c>
      <c r="N85" s="1">
        <v>1931410</v>
      </c>
      <c r="O85" s="1">
        <v>0</v>
      </c>
      <c r="P85" s="1">
        <v>0</v>
      </c>
      <c r="Q85" s="1"/>
    </row>
    <row r="86" spans="3:17" ht="14.25">
      <c r="C86" t="s">
        <v>92</v>
      </c>
      <c r="D86">
        <v>20716900</v>
      </c>
      <c r="E86" t="s">
        <v>93</v>
      </c>
      <c r="F86">
        <v>1</v>
      </c>
      <c r="G86" s="1">
        <v>105000000</v>
      </c>
      <c r="H86" s="1">
        <v>105000000</v>
      </c>
      <c r="I86" s="1">
        <v>105000000</v>
      </c>
      <c r="J86" s="1">
        <v>0</v>
      </c>
      <c r="K86" s="1">
        <v>9963.9</v>
      </c>
      <c r="L86" s="1">
        <v>0</v>
      </c>
      <c r="M86" s="1">
        <v>104990036.1</v>
      </c>
      <c r="N86" s="1">
        <v>104990036.1</v>
      </c>
      <c r="O86" s="1">
        <v>0</v>
      </c>
      <c r="P86" s="1">
        <v>0</v>
      </c>
      <c r="Q86" s="1"/>
    </row>
    <row r="87" spans="3:17" ht="14.25">
      <c r="C87" t="s">
        <v>94</v>
      </c>
      <c r="D87">
        <v>20716900</v>
      </c>
      <c r="E87" t="s">
        <v>95</v>
      </c>
      <c r="F87">
        <v>1</v>
      </c>
      <c r="G87" s="1">
        <v>14000000</v>
      </c>
      <c r="H87" s="1">
        <v>14000000</v>
      </c>
      <c r="I87" s="1">
        <v>14000000</v>
      </c>
      <c r="J87" s="1">
        <v>0</v>
      </c>
      <c r="K87" s="1">
        <v>1903027.3</v>
      </c>
      <c r="L87" s="1">
        <v>0</v>
      </c>
      <c r="M87" s="1">
        <v>11942972.7</v>
      </c>
      <c r="N87" s="1">
        <v>11924972.7</v>
      </c>
      <c r="O87" s="1">
        <v>154000</v>
      </c>
      <c r="P87" s="1">
        <v>154000</v>
      </c>
      <c r="Q87" s="1"/>
    </row>
    <row r="88" spans="3:17" ht="14.25">
      <c r="C88" t="s">
        <v>96</v>
      </c>
      <c r="D88">
        <v>20716900</v>
      </c>
      <c r="E88" t="s">
        <v>97</v>
      </c>
      <c r="F88">
        <v>1</v>
      </c>
      <c r="G88" s="1">
        <v>59374800</v>
      </c>
      <c r="H88" s="1">
        <v>58874800</v>
      </c>
      <c r="I88" s="1">
        <v>58874800</v>
      </c>
      <c r="J88" s="1">
        <v>400032</v>
      </c>
      <c r="K88" s="1">
        <v>3433027.39</v>
      </c>
      <c r="L88" s="1">
        <v>0</v>
      </c>
      <c r="M88" s="1">
        <v>46188597.88</v>
      </c>
      <c r="N88" s="1">
        <v>45039749.58</v>
      </c>
      <c r="O88" s="1">
        <v>8853142.73</v>
      </c>
      <c r="P88" s="1">
        <v>8853142.73</v>
      </c>
      <c r="Q88" s="1"/>
    </row>
    <row r="89" spans="3:17" ht="14.25">
      <c r="C89" t="s">
        <v>96</v>
      </c>
      <c r="D89">
        <v>20717000</v>
      </c>
      <c r="E89" t="s">
        <v>97</v>
      </c>
      <c r="F89">
        <v>1</v>
      </c>
      <c r="G89" s="1">
        <v>3093562</v>
      </c>
      <c r="H89" s="1">
        <v>1223562</v>
      </c>
      <c r="I89" s="1">
        <v>1223562</v>
      </c>
      <c r="J89" s="1">
        <v>0</v>
      </c>
      <c r="K89" s="1">
        <v>71</v>
      </c>
      <c r="L89" s="1">
        <v>0</v>
      </c>
      <c r="M89" s="1">
        <v>1129345.64</v>
      </c>
      <c r="N89" s="1">
        <v>407512.28</v>
      </c>
      <c r="O89" s="1">
        <v>94145.36</v>
      </c>
      <c r="P89" s="1">
        <v>94145.36</v>
      </c>
      <c r="Q89" s="1"/>
    </row>
    <row r="90" spans="3:17" ht="14.25">
      <c r="C90" t="s">
        <v>96</v>
      </c>
      <c r="D90">
        <v>20717500</v>
      </c>
      <c r="E90" t="s">
        <v>97</v>
      </c>
      <c r="F90">
        <v>1</v>
      </c>
      <c r="G90" s="1">
        <v>14888000</v>
      </c>
      <c r="H90" s="1">
        <v>8295000</v>
      </c>
      <c r="I90" s="1">
        <v>8295000</v>
      </c>
      <c r="J90" s="1">
        <v>0</v>
      </c>
      <c r="K90" s="1">
        <v>1034059</v>
      </c>
      <c r="L90" s="1">
        <v>0</v>
      </c>
      <c r="M90" s="1">
        <v>3585701</v>
      </c>
      <c r="N90" s="1">
        <v>1280201</v>
      </c>
      <c r="O90" s="1">
        <v>3675240</v>
      </c>
      <c r="P90" s="1">
        <v>3675240</v>
      </c>
      <c r="Q90" s="1"/>
    </row>
    <row r="91" spans="3:17" ht="14.25">
      <c r="C91" t="s">
        <v>96</v>
      </c>
      <c r="D91">
        <v>20718500</v>
      </c>
      <c r="E91" t="s">
        <v>97</v>
      </c>
      <c r="F91">
        <v>1</v>
      </c>
      <c r="G91" s="1">
        <v>300000</v>
      </c>
      <c r="H91" s="1">
        <v>300000</v>
      </c>
      <c r="I91" s="1">
        <v>300000</v>
      </c>
      <c r="J91" s="1">
        <v>0</v>
      </c>
      <c r="K91" s="1">
        <v>73230</v>
      </c>
      <c r="L91" s="1">
        <v>0</v>
      </c>
      <c r="M91" s="1">
        <v>1770</v>
      </c>
      <c r="N91" s="1">
        <v>1770</v>
      </c>
      <c r="O91" s="1">
        <v>225000</v>
      </c>
      <c r="P91" s="1">
        <v>225000</v>
      </c>
      <c r="Q91" s="1"/>
    </row>
    <row r="92" spans="3:17" ht="14.25">
      <c r="C92" t="s">
        <v>98</v>
      </c>
      <c r="D92">
        <v>20716900</v>
      </c>
      <c r="E92" t="s">
        <v>99</v>
      </c>
      <c r="F92">
        <v>1</v>
      </c>
      <c r="G92" s="1">
        <v>5000000</v>
      </c>
      <c r="H92" s="1">
        <v>6450000</v>
      </c>
      <c r="I92" s="1">
        <v>6450000</v>
      </c>
      <c r="J92" s="1">
        <v>0</v>
      </c>
      <c r="K92" s="1">
        <v>2517730</v>
      </c>
      <c r="L92" s="1">
        <v>0</v>
      </c>
      <c r="M92" s="1">
        <v>3932270</v>
      </c>
      <c r="N92" s="1">
        <v>3932270</v>
      </c>
      <c r="O92" s="1">
        <v>0</v>
      </c>
      <c r="P92" s="1">
        <v>0</v>
      </c>
      <c r="Q92" s="1"/>
    </row>
    <row r="93" spans="3:17" ht="14.25">
      <c r="C93" t="s">
        <v>98</v>
      </c>
      <c r="D93">
        <v>20717000</v>
      </c>
      <c r="E93" t="s">
        <v>99</v>
      </c>
      <c r="F93">
        <v>1</v>
      </c>
      <c r="G93" s="1">
        <v>93600</v>
      </c>
      <c r="H93" s="1">
        <v>93600</v>
      </c>
      <c r="I93" s="1">
        <v>93600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93600</v>
      </c>
      <c r="P93" s="1">
        <v>93600</v>
      </c>
      <c r="Q93" s="1"/>
    </row>
    <row r="94" spans="3:17" ht="14.25">
      <c r="C94" t="s">
        <v>98</v>
      </c>
      <c r="D94">
        <v>20717500</v>
      </c>
      <c r="E94" t="s">
        <v>99</v>
      </c>
      <c r="F94">
        <v>1</v>
      </c>
      <c r="G94" s="1">
        <v>260000</v>
      </c>
      <c r="H94" s="1">
        <v>195000</v>
      </c>
      <c r="I94" s="1">
        <v>195000</v>
      </c>
      <c r="J94" s="1">
        <v>0</v>
      </c>
      <c r="K94" s="1">
        <v>49940</v>
      </c>
      <c r="L94" s="1">
        <v>0</v>
      </c>
      <c r="M94" s="1">
        <v>0</v>
      </c>
      <c r="N94" s="1">
        <v>0</v>
      </c>
      <c r="O94" s="1">
        <v>145060</v>
      </c>
      <c r="P94" s="1">
        <v>145060</v>
      </c>
      <c r="Q94" s="1"/>
    </row>
    <row r="95" spans="3:17" ht="14.25">
      <c r="C95" t="s">
        <v>100</v>
      </c>
      <c r="D95">
        <v>20716900</v>
      </c>
      <c r="E95" t="s">
        <v>101</v>
      </c>
      <c r="F95">
        <v>1</v>
      </c>
      <c r="G95" s="1">
        <v>27000000</v>
      </c>
      <c r="H95" s="1">
        <v>27000000</v>
      </c>
      <c r="I95" s="1">
        <v>27000000</v>
      </c>
      <c r="J95" s="1">
        <v>400032</v>
      </c>
      <c r="K95" s="1">
        <v>0</v>
      </c>
      <c r="L95" s="1">
        <v>0</v>
      </c>
      <c r="M95" s="1">
        <v>26595883.32</v>
      </c>
      <c r="N95" s="1">
        <v>25459883.32</v>
      </c>
      <c r="O95" s="1">
        <v>4084.68</v>
      </c>
      <c r="P95" s="1">
        <v>4084.68</v>
      </c>
      <c r="Q95" s="1"/>
    </row>
    <row r="96" spans="3:17" ht="14.25">
      <c r="C96" t="s">
        <v>100</v>
      </c>
      <c r="D96">
        <v>20717500</v>
      </c>
      <c r="E96" t="s">
        <v>101</v>
      </c>
      <c r="F96">
        <v>1</v>
      </c>
      <c r="G96" s="1">
        <v>1920000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/>
    </row>
    <row r="97" spans="3:17" ht="14.25">
      <c r="C97" t="s">
        <v>102</v>
      </c>
      <c r="D97">
        <v>20716900</v>
      </c>
      <c r="E97" t="s">
        <v>103</v>
      </c>
      <c r="F97">
        <v>1</v>
      </c>
      <c r="G97" s="1">
        <v>5000000</v>
      </c>
      <c r="H97" s="1">
        <v>5000000</v>
      </c>
      <c r="I97" s="1">
        <v>5000000</v>
      </c>
      <c r="J97" s="1">
        <v>0</v>
      </c>
      <c r="K97" s="1">
        <v>133566</v>
      </c>
      <c r="L97" s="1">
        <v>0</v>
      </c>
      <c r="M97" s="1">
        <v>2186434</v>
      </c>
      <c r="N97" s="1">
        <v>2186434</v>
      </c>
      <c r="O97" s="1">
        <v>2680000</v>
      </c>
      <c r="P97" s="1">
        <v>2680000</v>
      </c>
      <c r="Q97" s="1"/>
    </row>
    <row r="98" spans="3:17" ht="14.25">
      <c r="C98" t="s">
        <v>102</v>
      </c>
      <c r="D98">
        <v>20717000</v>
      </c>
      <c r="E98" t="s">
        <v>103</v>
      </c>
      <c r="F98">
        <v>1</v>
      </c>
      <c r="G98" s="1">
        <v>2099962</v>
      </c>
      <c r="H98" s="1">
        <v>1129962</v>
      </c>
      <c r="I98" s="1">
        <v>1129962</v>
      </c>
      <c r="J98" s="1">
        <v>0</v>
      </c>
      <c r="K98" s="1">
        <v>71</v>
      </c>
      <c r="L98" s="1">
        <v>0</v>
      </c>
      <c r="M98" s="1">
        <v>1129345.64</v>
      </c>
      <c r="N98" s="1">
        <v>407512.28</v>
      </c>
      <c r="O98" s="1">
        <v>545.36</v>
      </c>
      <c r="P98" s="1">
        <v>545.36</v>
      </c>
      <c r="Q98" s="1"/>
    </row>
    <row r="99" spans="3:17" ht="14.25">
      <c r="C99" t="s">
        <v>102</v>
      </c>
      <c r="D99">
        <v>20717500</v>
      </c>
      <c r="E99" t="s">
        <v>103</v>
      </c>
      <c r="F99">
        <v>1</v>
      </c>
      <c r="G99" s="1">
        <v>12108000</v>
      </c>
      <c r="H99" s="1">
        <v>7850000</v>
      </c>
      <c r="I99" s="1">
        <v>7850000</v>
      </c>
      <c r="J99" s="1">
        <v>0</v>
      </c>
      <c r="K99" s="1">
        <v>984119</v>
      </c>
      <c r="L99" s="1">
        <v>0</v>
      </c>
      <c r="M99" s="1">
        <v>3335701</v>
      </c>
      <c r="N99" s="1">
        <v>1130201</v>
      </c>
      <c r="O99" s="1">
        <v>3530180</v>
      </c>
      <c r="P99" s="1">
        <v>3530180</v>
      </c>
      <c r="Q99" s="1"/>
    </row>
    <row r="100" spans="3:17" ht="14.25">
      <c r="C100" t="s">
        <v>104</v>
      </c>
      <c r="D100">
        <v>20716900</v>
      </c>
      <c r="E100" t="s">
        <v>105</v>
      </c>
      <c r="F100">
        <v>1</v>
      </c>
      <c r="G100" s="1">
        <v>250000</v>
      </c>
      <c r="H100" s="1">
        <v>250000</v>
      </c>
      <c r="I100" s="1">
        <v>250000</v>
      </c>
      <c r="J100" s="1">
        <v>0</v>
      </c>
      <c r="K100" s="1">
        <v>62500</v>
      </c>
      <c r="L100" s="1">
        <v>0</v>
      </c>
      <c r="M100" s="1">
        <v>0</v>
      </c>
      <c r="N100" s="1">
        <v>0</v>
      </c>
      <c r="O100" s="1">
        <v>187500</v>
      </c>
      <c r="P100" s="1">
        <v>187500</v>
      </c>
      <c r="Q100" s="1"/>
    </row>
    <row r="101" spans="3:17" ht="14.25">
      <c r="C101" t="s">
        <v>104</v>
      </c>
      <c r="D101">
        <v>20717000</v>
      </c>
      <c r="E101" t="s">
        <v>105</v>
      </c>
      <c r="F101">
        <v>1</v>
      </c>
      <c r="G101" s="1">
        <v>900000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/>
    </row>
    <row r="102" spans="3:17" ht="14.25">
      <c r="C102" t="s">
        <v>104</v>
      </c>
      <c r="D102">
        <v>20717500</v>
      </c>
      <c r="E102" t="s">
        <v>105</v>
      </c>
      <c r="F102">
        <v>1</v>
      </c>
      <c r="G102" s="1">
        <v>600000</v>
      </c>
      <c r="H102" s="1">
        <v>250000</v>
      </c>
      <c r="I102" s="1">
        <v>250000</v>
      </c>
      <c r="J102" s="1">
        <v>0</v>
      </c>
      <c r="K102" s="1">
        <v>0</v>
      </c>
      <c r="L102" s="1">
        <v>0</v>
      </c>
      <c r="M102" s="1">
        <v>250000</v>
      </c>
      <c r="N102" s="1">
        <v>150000</v>
      </c>
      <c r="O102" s="1">
        <v>0</v>
      </c>
      <c r="P102" s="1">
        <v>0</v>
      </c>
      <c r="Q102" s="1"/>
    </row>
    <row r="103" spans="3:17" ht="14.25">
      <c r="C103" t="s">
        <v>104</v>
      </c>
      <c r="D103">
        <v>20718500</v>
      </c>
      <c r="E103" t="s">
        <v>105</v>
      </c>
      <c r="F103">
        <v>1</v>
      </c>
      <c r="G103" s="1">
        <v>300000</v>
      </c>
      <c r="H103" s="1">
        <v>300000</v>
      </c>
      <c r="I103" s="1">
        <v>300000</v>
      </c>
      <c r="J103" s="1">
        <v>0</v>
      </c>
      <c r="K103" s="1">
        <v>73230</v>
      </c>
      <c r="L103" s="1">
        <v>0</v>
      </c>
      <c r="M103" s="1">
        <v>1770</v>
      </c>
      <c r="N103" s="1">
        <v>1770</v>
      </c>
      <c r="O103" s="1">
        <v>225000</v>
      </c>
      <c r="P103" s="1">
        <v>225000</v>
      </c>
      <c r="Q103" s="1"/>
    </row>
    <row r="104" spans="3:17" ht="14.25">
      <c r="C104" t="s">
        <v>106</v>
      </c>
      <c r="D104">
        <v>20716900</v>
      </c>
      <c r="E104" t="s">
        <v>107</v>
      </c>
      <c r="F104">
        <v>1</v>
      </c>
      <c r="G104" s="1">
        <v>0</v>
      </c>
      <c r="H104" s="1">
        <v>50000</v>
      </c>
      <c r="I104" s="1">
        <v>50000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50000</v>
      </c>
      <c r="P104" s="1">
        <v>50000</v>
      </c>
      <c r="Q104" s="1"/>
    </row>
    <row r="105" spans="3:17" ht="14.25">
      <c r="C105" t="s">
        <v>108</v>
      </c>
      <c r="D105">
        <v>20716900</v>
      </c>
      <c r="E105" t="s">
        <v>109</v>
      </c>
      <c r="F105">
        <v>1</v>
      </c>
      <c r="G105" s="1">
        <v>124800</v>
      </c>
      <c r="H105" s="1">
        <v>124800</v>
      </c>
      <c r="I105" s="1">
        <v>124800</v>
      </c>
      <c r="J105" s="1">
        <v>0</v>
      </c>
      <c r="K105" s="1">
        <v>25358.84</v>
      </c>
      <c r="L105" s="1">
        <v>0</v>
      </c>
      <c r="M105" s="1">
        <v>37041.16</v>
      </c>
      <c r="N105" s="1">
        <v>24192.86</v>
      </c>
      <c r="O105" s="1">
        <v>62400</v>
      </c>
      <c r="P105" s="1">
        <v>62400</v>
      </c>
      <c r="Q105" s="1"/>
    </row>
    <row r="106" spans="3:17" ht="14.25">
      <c r="C106" t="s">
        <v>110</v>
      </c>
      <c r="D106">
        <v>20716900</v>
      </c>
      <c r="E106" t="s">
        <v>111</v>
      </c>
      <c r="F106">
        <v>1</v>
      </c>
      <c r="G106" s="1">
        <v>22000000</v>
      </c>
      <c r="H106" s="1">
        <v>20000000</v>
      </c>
      <c r="I106" s="1">
        <v>20000000</v>
      </c>
      <c r="J106" s="1">
        <v>0</v>
      </c>
      <c r="K106" s="1">
        <v>693872.55</v>
      </c>
      <c r="L106" s="1">
        <v>0</v>
      </c>
      <c r="M106" s="1">
        <v>13436969.4</v>
      </c>
      <c r="N106" s="1">
        <v>13436969.4</v>
      </c>
      <c r="O106" s="1">
        <v>5869158.05</v>
      </c>
      <c r="P106" s="1">
        <v>5869158.05</v>
      </c>
      <c r="Q106" s="1"/>
    </row>
    <row r="107" spans="3:17" ht="14.25">
      <c r="C107" t="s">
        <v>112</v>
      </c>
      <c r="D107">
        <v>20716900</v>
      </c>
      <c r="E107" t="s">
        <v>113</v>
      </c>
      <c r="F107">
        <v>1</v>
      </c>
      <c r="G107" s="1">
        <v>128116933</v>
      </c>
      <c r="H107" s="1">
        <v>176905063</v>
      </c>
      <c r="I107" s="1">
        <v>176905063</v>
      </c>
      <c r="J107" s="1">
        <v>0</v>
      </c>
      <c r="K107" s="1">
        <v>5473726.3</v>
      </c>
      <c r="L107" s="1">
        <v>0</v>
      </c>
      <c r="M107" s="1">
        <v>164772946.2</v>
      </c>
      <c r="N107" s="1">
        <v>154297433.2</v>
      </c>
      <c r="O107" s="1">
        <v>6658390.5</v>
      </c>
      <c r="P107" s="1">
        <v>6658390.5</v>
      </c>
      <c r="Q107" s="1"/>
    </row>
    <row r="108" spans="3:17" ht="14.25">
      <c r="C108" t="s">
        <v>112</v>
      </c>
      <c r="D108">
        <v>20717000</v>
      </c>
      <c r="E108" t="s">
        <v>113</v>
      </c>
      <c r="F108">
        <v>1</v>
      </c>
      <c r="G108" s="1">
        <v>987350</v>
      </c>
      <c r="H108" s="1">
        <v>270350</v>
      </c>
      <c r="I108" s="1">
        <v>270350</v>
      </c>
      <c r="J108" s="1">
        <v>0</v>
      </c>
      <c r="K108" s="1">
        <v>30680</v>
      </c>
      <c r="L108" s="1">
        <v>0</v>
      </c>
      <c r="M108" s="1">
        <v>229320</v>
      </c>
      <c r="N108" s="1">
        <v>229320</v>
      </c>
      <c r="O108" s="1">
        <v>10350</v>
      </c>
      <c r="P108" s="1">
        <v>10350</v>
      </c>
      <c r="Q108" s="1"/>
    </row>
    <row r="109" spans="3:17" ht="14.25">
      <c r="C109" t="s">
        <v>112</v>
      </c>
      <c r="D109">
        <v>20717500</v>
      </c>
      <c r="E109" t="s">
        <v>113</v>
      </c>
      <c r="F109">
        <v>1</v>
      </c>
      <c r="G109" s="1">
        <v>250347688</v>
      </c>
      <c r="H109" s="1">
        <v>264235870</v>
      </c>
      <c r="I109" s="1">
        <v>264235870</v>
      </c>
      <c r="J109" s="1">
        <v>0</v>
      </c>
      <c r="K109" s="1">
        <v>8849694.94</v>
      </c>
      <c r="L109" s="1">
        <v>0</v>
      </c>
      <c r="M109" s="1">
        <v>221348960.33</v>
      </c>
      <c r="N109" s="1">
        <v>180511478.48</v>
      </c>
      <c r="O109" s="1">
        <v>34037214.73</v>
      </c>
      <c r="P109" s="1">
        <v>34037214.73</v>
      </c>
      <c r="Q109" s="1"/>
    </row>
    <row r="110" spans="3:17" ht="14.25">
      <c r="C110" t="s">
        <v>112</v>
      </c>
      <c r="D110">
        <v>20718500</v>
      </c>
      <c r="E110" t="s">
        <v>113</v>
      </c>
      <c r="F110">
        <v>1</v>
      </c>
      <c r="G110" s="1">
        <v>102930000</v>
      </c>
      <c r="H110" s="1">
        <v>102930000</v>
      </c>
      <c r="I110" s="1">
        <v>102930000</v>
      </c>
      <c r="J110" s="1">
        <v>2999997</v>
      </c>
      <c r="K110" s="1">
        <v>12906994.5</v>
      </c>
      <c r="L110" s="1">
        <v>0</v>
      </c>
      <c r="M110" s="1">
        <v>69726299</v>
      </c>
      <c r="N110" s="1">
        <v>69726299</v>
      </c>
      <c r="O110" s="1">
        <v>17296709.5</v>
      </c>
      <c r="P110" s="1">
        <v>17296709.5</v>
      </c>
      <c r="Q110" s="1"/>
    </row>
    <row r="111" spans="3:17" ht="14.25">
      <c r="C111" t="s">
        <v>114</v>
      </c>
      <c r="D111">
        <v>20717500</v>
      </c>
      <c r="E111" t="s">
        <v>115</v>
      </c>
      <c r="F111">
        <v>1</v>
      </c>
      <c r="G111" s="1">
        <v>0</v>
      </c>
      <c r="H111" s="1">
        <v>30000000</v>
      </c>
      <c r="I111" s="1">
        <v>30000000</v>
      </c>
      <c r="J111" s="1">
        <v>0</v>
      </c>
      <c r="K111" s="1">
        <v>0</v>
      </c>
      <c r="L111" s="1">
        <v>0</v>
      </c>
      <c r="M111" s="1">
        <v>5026926</v>
      </c>
      <c r="N111" s="1">
        <v>2280000</v>
      </c>
      <c r="O111" s="1">
        <v>24973074</v>
      </c>
      <c r="P111" s="1">
        <v>24973074</v>
      </c>
      <c r="Q111" s="1"/>
    </row>
    <row r="112" spans="3:17" ht="14.25">
      <c r="C112" t="s">
        <v>114</v>
      </c>
      <c r="D112">
        <v>20718500</v>
      </c>
      <c r="E112" t="s">
        <v>115</v>
      </c>
      <c r="F112">
        <v>1</v>
      </c>
      <c r="G112" s="1">
        <v>101600000</v>
      </c>
      <c r="H112" s="1">
        <v>101600000</v>
      </c>
      <c r="I112" s="1">
        <v>101600000</v>
      </c>
      <c r="J112" s="1">
        <v>2999997</v>
      </c>
      <c r="K112" s="1">
        <v>12899994.5</v>
      </c>
      <c r="L112" s="1">
        <v>0</v>
      </c>
      <c r="M112" s="1">
        <v>69533299</v>
      </c>
      <c r="N112" s="1">
        <v>69533299</v>
      </c>
      <c r="O112" s="1">
        <v>16166709.5</v>
      </c>
      <c r="P112" s="1">
        <v>16166709.5</v>
      </c>
      <c r="Q112" s="1"/>
    </row>
    <row r="113" spans="3:17" ht="14.25">
      <c r="C113" t="s">
        <v>116</v>
      </c>
      <c r="D113">
        <v>20716900</v>
      </c>
      <c r="E113" t="s">
        <v>117</v>
      </c>
      <c r="F113">
        <v>1</v>
      </c>
      <c r="G113" s="1">
        <v>750000</v>
      </c>
      <c r="H113" s="1">
        <v>750000</v>
      </c>
      <c r="I113" s="1">
        <v>750000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750000</v>
      </c>
      <c r="P113" s="1">
        <v>750000</v>
      </c>
      <c r="Q113" s="1"/>
    </row>
    <row r="114" spans="3:17" ht="14.25">
      <c r="C114" t="s">
        <v>118</v>
      </c>
      <c r="D114">
        <v>20716900</v>
      </c>
      <c r="E114" t="s">
        <v>119</v>
      </c>
      <c r="F114">
        <v>1</v>
      </c>
      <c r="G114" s="1">
        <v>126871933</v>
      </c>
      <c r="H114" s="1">
        <v>174660063</v>
      </c>
      <c r="I114" s="1">
        <v>174660063</v>
      </c>
      <c r="J114" s="1">
        <v>0</v>
      </c>
      <c r="K114" s="1">
        <v>5254890.3</v>
      </c>
      <c r="L114" s="1">
        <v>0</v>
      </c>
      <c r="M114" s="1">
        <v>163877882.2</v>
      </c>
      <c r="N114" s="1">
        <v>153620994.2</v>
      </c>
      <c r="O114" s="1">
        <v>5527290.5</v>
      </c>
      <c r="P114" s="1">
        <v>5527290.5</v>
      </c>
      <c r="Q114" s="1"/>
    </row>
    <row r="115" spans="3:17" ht="14.25">
      <c r="C115" t="s">
        <v>118</v>
      </c>
      <c r="D115">
        <v>20717000</v>
      </c>
      <c r="E115" t="s">
        <v>119</v>
      </c>
      <c r="F115">
        <v>1</v>
      </c>
      <c r="G115" s="1">
        <v>137350</v>
      </c>
      <c r="H115" s="1">
        <v>34350</v>
      </c>
      <c r="I115" s="1">
        <v>34350</v>
      </c>
      <c r="J115" s="1">
        <v>0</v>
      </c>
      <c r="K115" s="1">
        <v>30000</v>
      </c>
      <c r="L115" s="1">
        <v>0</v>
      </c>
      <c r="M115" s="1">
        <v>0</v>
      </c>
      <c r="N115" s="1">
        <v>0</v>
      </c>
      <c r="O115" s="1">
        <v>4350</v>
      </c>
      <c r="P115" s="1">
        <v>4350</v>
      </c>
      <c r="Q115" s="1"/>
    </row>
    <row r="116" spans="3:17" ht="14.25">
      <c r="C116" t="s">
        <v>118</v>
      </c>
      <c r="D116">
        <v>20717500</v>
      </c>
      <c r="E116" t="s">
        <v>119</v>
      </c>
      <c r="F116">
        <v>1</v>
      </c>
      <c r="G116" s="1">
        <v>249425792</v>
      </c>
      <c r="H116" s="1">
        <v>232003974</v>
      </c>
      <c r="I116" s="1">
        <v>232003974</v>
      </c>
      <c r="J116" s="1">
        <v>0</v>
      </c>
      <c r="K116" s="1">
        <v>8353923.94</v>
      </c>
      <c r="L116" s="1">
        <v>0</v>
      </c>
      <c r="M116" s="1">
        <v>214594926.33</v>
      </c>
      <c r="N116" s="1">
        <v>176732760.48</v>
      </c>
      <c r="O116" s="1">
        <v>9055123.73</v>
      </c>
      <c r="P116" s="1">
        <v>9055123.73</v>
      </c>
      <c r="Q116" s="1"/>
    </row>
    <row r="117" spans="3:17" ht="14.25">
      <c r="C117" t="s">
        <v>118</v>
      </c>
      <c r="D117">
        <v>20718500</v>
      </c>
      <c r="E117" t="s">
        <v>119</v>
      </c>
      <c r="F117">
        <v>1</v>
      </c>
      <c r="G117" s="1">
        <v>800000</v>
      </c>
      <c r="H117" s="1">
        <v>800000</v>
      </c>
      <c r="I117" s="1">
        <v>800000</v>
      </c>
      <c r="J117" s="1">
        <v>0</v>
      </c>
      <c r="K117" s="1">
        <v>7000</v>
      </c>
      <c r="L117" s="1">
        <v>0</v>
      </c>
      <c r="M117" s="1">
        <v>193000</v>
      </c>
      <c r="N117" s="1">
        <v>193000</v>
      </c>
      <c r="O117" s="1">
        <v>600000</v>
      </c>
      <c r="P117" s="1">
        <v>600000</v>
      </c>
      <c r="Q117" s="1"/>
    </row>
    <row r="118" spans="3:17" ht="14.25">
      <c r="C118" t="s">
        <v>120</v>
      </c>
      <c r="D118">
        <v>20716900</v>
      </c>
      <c r="E118" t="s">
        <v>121</v>
      </c>
      <c r="F118">
        <v>1</v>
      </c>
      <c r="G118" s="1">
        <v>495000</v>
      </c>
      <c r="H118" s="1">
        <v>1495000</v>
      </c>
      <c r="I118" s="1">
        <v>1495000</v>
      </c>
      <c r="J118" s="1">
        <v>0</v>
      </c>
      <c r="K118" s="1">
        <v>218836</v>
      </c>
      <c r="L118" s="1">
        <v>0</v>
      </c>
      <c r="M118" s="1">
        <v>895064</v>
      </c>
      <c r="N118" s="1">
        <v>676439</v>
      </c>
      <c r="O118" s="1">
        <v>381100</v>
      </c>
      <c r="P118" s="1">
        <v>381100</v>
      </c>
      <c r="Q118" s="1"/>
    </row>
    <row r="119" spans="3:17" ht="14.25">
      <c r="C119" t="s">
        <v>120</v>
      </c>
      <c r="D119">
        <v>20717000</v>
      </c>
      <c r="E119" t="s">
        <v>121</v>
      </c>
      <c r="F119">
        <v>1</v>
      </c>
      <c r="G119" s="1">
        <v>850000</v>
      </c>
      <c r="H119" s="1">
        <v>236000</v>
      </c>
      <c r="I119" s="1">
        <v>236000</v>
      </c>
      <c r="J119" s="1">
        <v>0</v>
      </c>
      <c r="K119" s="1">
        <v>680</v>
      </c>
      <c r="L119" s="1">
        <v>0</v>
      </c>
      <c r="M119" s="1">
        <v>229320</v>
      </c>
      <c r="N119" s="1">
        <v>229320</v>
      </c>
      <c r="O119" s="1">
        <v>6000</v>
      </c>
      <c r="P119" s="1">
        <v>6000</v>
      </c>
      <c r="Q119" s="1"/>
    </row>
    <row r="120" spans="3:17" ht="14.25">
      <c r="C120" t="s">
        <v>120</v>
      </c>
      <c r="D120">
        <v>20717500</v>
      </c>
      <c r="E120" t="s">
        <v>121</v>
      </c>
      <c r="F120">
        <v>1</v>
      </c>
      <c r="G120" s="1">
        <v>921896</v>
      </c>
      <c r="H120" s="1">
        <v>2231896</v>
      </c>
      <c r="I120" s="1">
        <v>2231896</v>
      </c>
      <c r="J120" s="1">
        <v>0</v>
      </c>
      <c r="K120" s="1">
        <v>495771</v>
      </c>
      <c r="L120" s="1">
        <v>0</v>
      </c>
      <c r="M120" s="1">
        <v>1727108</v>
      </c>
      <c r="N120" s="1">
        <v>1498718</v>
      </c>
      <c r="O120" s="1">
        <v>9017</v>
      </c>
      <c r="P120" s="1">
        <v>9017</v>
      </c>
      <c r="Q120" s="1"/>
    </row>
    <row r="121" spans="3:17" ht="14.25">
      <c r="C121" t="s">
        <v>120</v>
      </c>
      <c r="D121">
        <v>20718500</v>
      </c>
      <c r="E121" t="s">
        <v>121</v>
      </c>
      <c r="F121">
        <v>1</v>
      </c>
      <c r="G121" s="1">
        <v>530000</v>
      </c>
      <c r="H121" s="1">
        <v>530000</v>
      </c>
      <c r="I121" s="1">
        <v>530000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530000</v>
      </c>
      <c r="P121" s="1">
        <v>530000</v>
      </c>
      <c r="Q121" s="1"/>
    </row>
    <row r="122" spans="3:17" ht="14.25">
      <c r="C122" t="s">
        <v>122</v>
      </c>
      <c r="D122">
        <v>20716900</v>
      </c>
      <c r="E122" t="s">
        <v>123</v>
      </c>
      <c r="F122">
        <v>1</v>
      </c>
      <c r="G122" s="1">
        <v>21300000</v>
      </c>
      <c r="H122" s="1">
        <v>38800000</v>
      </c>
      <c r="I122" s="1">
        <v>38800000</v>
      </c>
      <c r="J122" s="1">
        <v>0</v>
      </c>
      <c r="K122" s="1">
        <v>5330157.28</v>
      </c>
      <c r="L122" s="1">
        <v>0</v>
      </c>
      <c r="M122" s="1">
        <v>30521783.08</v>
      </c>
      <c r="N122" s="1">
        <v>30493253.08</v>
      </c>
      <c r="O122" s="1">
        <v>2948059.64</v>
      </c>
      <c r="P122" s="1">
        <v>2948059.64</v>
      </c>
      <c r="Q122" s="1"/>
    </row>
    <row r="123" spans="3:17" ht="14.25">
      <c r="C123" t="s">
        <v>122</v>
      </c>
      <c r="D123">
        <v>20717000</v>
      </c>
      <c r="E123" t="s">
        <v>123</v>
      </c>
      <c r="F123">
        <v>1</v>
      </c>
      <c r="G123" s="1">
        <v>3312000</v>
      </c>
      <c r="H123" s="1">
        <v>6312000</v>
      </c>
      <c r="I123" s="1">
        <v>6312000</v>
      </c>
      <c r="J123" s="1">
        <v>0</v>
      </c>
      <c r="K123" s="1">
        <v>1365455</v>
      </c>
      <c r="L123" s="1">
        <v>0</v>
      </c>
      <c r="M123" s="1">
        <v>4446545</v>
      </c>
      <c r="N123" s="1">
        <v>4446545</v>
      </c>
      <c r="O123" s="1">
        <v>500000</v>
      </c>
      <c r="P123" s="1">
        <v>500000</v>
      </c>
      <c r="Q123" s="1"/>
    </row>
    <row r="124" spans="3:17" ht="14.25">
      <c r="C124" t="s">
        <v>122</v>
      </c>
      <c r="D124">
        <v>20717500</v>
      </c>
      <c r="E124" t="s">
        <v>123</v>
      </c>
      <c r="F124">
        <v>1</v>
      </c>
      <c r="G124" s="1">
        <v>252735765</v>
      </c>
      <c r="H124" s="1">
        <v>210065765</v>
      </c>
      <c r="I124" s="1">
        <v>210065765</v>
      </c>
      <c r="J124" s="1">
        <v>0</v>
      </c>
      <c r="K124" s="1">
        <v>3747735.67</v>
      </c>
      <c r="L124" s="1">
        <v>0</v>
      </c>
      <c r="M124" s="1">
        <v>206240368.58</v>
      </c>
      <c r="N124" s="1">
        <v>206077333.58</v>
      </c>
      <c r="O124" s="1">
        <v>77660.75</v>
      </c>
      <c r="P124" s="1">
        <v>77660.75</v>
      </c>
      <c r="Q124" s="1"/>
    </row>
    <row r="125" spans="3:17" ht="14.25">
      <c r="C125" t="s">
        <v>122</v>
      </c>
      <c r="D125">
        <v>20718500</v>
      </c>
      <c r="E125" t="s">
        <v>123</v>
      </c>
      <c r="F125">
        <v>1</v>
      </c>
      <c r="G125" s="1">
        <v>5294800</v>
      </c>
      <c r="H125" s="1">
        <v>5194800</v>
      </c>
      <c r="I125" s="1">
        <v>5194800</v>
      </c>
      <c r="J125" s="1">
        <v>0</v>
      </c>
      <c r="K125" s="1">
        <v>907650</v>
      </c>
      <c r="L125" s="1">
        <v>0</v>
      </c>
      <c r="M125" s="1">
        <v>92350</v>
      </c>
      <c r="N125" s="1">
        <v>92350</v>
      </c>
      <c r="O125" s="1">
        <v>4194800</v>
      </c>
      <c r="P125" s="1">
        <v>4194800</v>
      </c>
      <c r="Q125" s="1"/>
    </row>
    <row r="126" spans="3:17" ht="14.25">
      <c r="C126" t="s">
        <v>124</v>
      </c>
      <c r="D126">
        <v>20716900</v>
      </c>
      <c r="E126" t="s">
        <v>125</v>
      </c>
      <c r="F126">
        <v>1</v>
      </c>
      <c r="G126" s="1">
        <v>1300000</v>
      </c>
      <c r="H126" s="1">
        <v>1800000</v>
      </c>
      <c r="I126" s="1">
        <v>1800000</v>
      </c>
      <c r="J126" s="1">
        <v>0</v>
      </c>
      <c r="K126" s="1">
        <v>458818</v>
      </c>
      <c r="L126" s="1">
        <v>0</v>
      </c>
      <c r="M126" s="1">
        <v>1341182</v>
      </c>
      <c r="N126" s="1">
        <v>1312652</v>
      </c>
      <c r="O126" s="1">
        <v>0</v>
      </c>
      <c r="P126" s="1">
        <v>0</v>
      </c>
      <c r="Q126" s="1"/>
    </row>
    <row r="127" spans="3:17" ht="14.25">
      <c r="C127" t="s">
        <v>124</v>
      </c>
      <c r="D127">
        <v>20717000</v>
      </c>
      <c r="E127" t="s">
        <v>125</v>
      </c>
      <c r="F127">
        <v>1</v>
      </c>
      <c r="G127" s="1">
        <v>312000</v>
      </c>
      <c r="H127" s="1">
        <v>312000</v>
      </c>
      <c r="I127" s="1">
        <v>312000</v>
      </c>
      <c r="J127" s="1">
        <v>0</v>
      </c>
      <c r="K127" s="1">
        <v>196955</v>
      </c>
      <c r="L127" s="1">
        <v>0</v>
      </c>
      <c r="M127" s="1">
        <v>115045</v>
      </c>
      <c r="N127" s="1">
        <v>115045</v>
      </c>
      <c r="O127" s="1">
        <v>0</v>
      </c>
      <c r="P127" s="1">
        <v>0</v>
      </c>
      <c r="Q127" s="1"/>
    </row>
    <row r="128" spans="3:17" ht="14.25">
      <c r="C128" t="s">
        <v>124</v>
      </c>
      <c r="D128">
        <v>20717500</v>
      </c>
      <c r="E128" t="s">
        <v>125</v>
      </c>
      <c r="F128">
        <v>1</v>
      </c>
      <c r="G128" s="1">
        <v>2185765</v>
      </c>
      <c r="H128" s="1">
        <v>2885765</v>
      </c>
      <c r="I128" s="1">
        <v>2885765</v>
      </c>
      <c r="J128" s="1">
        <v>0</v>
      </c>
      <c r="K128" s="1">
        <v>1040239.25</v>
      </c>
      <c r="L128" s="1">
        <v>0</v>
      </c>
      <c r="M128" s="1">
        <v>1767865</v>
      </c>
      <c r="N128" s="1">
        <v>1604830</v>
      </c>
      <c r="O128" s="1">
        <v>77660.75</v>
      </c>
      <c r="P128" s="1">
        <v>77660.75</v>
      </c>
      <c r="Q128" s="1"/>
    </row>
    <row r="129" spans="3:17" ht="14.25">
      <c r="C129" t="s">
        <v>124</v>
      </c>
      <c r="D129">
        <v>20718500</v>
      </c>
      <c r="E129" t="s">
        <v>125</v>
      </c>
      <c r="F129">
        <v>1</v>
      </c>
      <c r="G129" s="1">
        <v>150000</v>
      </c>
      <c r="H129" s="1">
        <v>150000</v>
      </c>
      <c r="I129" s="1">
        <v>150000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150000</v>
      </c>
      <c r="P129" s="1">
        <v>150000</v>
      </c>
      <c r="Q129" s="1"/>
    </row>
    <row r="130" spans="3:17" ht="14.25">
      <c r="C130" t="s">
        <v>126</v>
      </c>
      <c r="D130">
        <v>20716900</v>
      </c>
      <c r="E130" t="s">
        <v>127</v>
      </c>
      <c r="F130">
        <v>1</v>
      </c>
      <c r="G130" s="1">
        <v>20000000</v>
      </c>
      <c r="H130" s="1">
        <v>27000000</v>
      </c>
      <c r="I130" s="1">
        <v>27000000</v>
      </c>
      <c r="J130" s="1">
        <v>0</v>
      </c>
      <c r="K130" s="1">
        <v>2401905</v>
      </c>
      <c r="L130" s="1">
        <v>0</v>
      </c>
      <c r="M130" s="1">
        <v>24172695</v>
      </c>
      <c r="N130" s="1">
        <v>24172695</v>
      </c>
      <c r="O130" s="1">
        <v>425400</v>
      </c>
      <c r="P130" s="1">
        <v>425400</v>
      </c>
      <c r="Q130" s="1"/>
    </row>
    <row r="131" spans="3:17" ht="14.25">
      <c r="C131" t="s">
        <v>126</v>
      </c>
      <c r="D131">
        <v>20717000</v>
      </c>
      <c r="E131" t="s">
        <v>127</v>
      </c>
      <c r="F131">
        <v>1</v>
      </c>
      <c r="G131" s="1">
        <v>3000000</v>
      </c>
      <c r="H131" s="1">
        <v>6000000</v>
      </c>
      <c r="I131" s="1">
        <v>6000000</v>
      </c>
      <c r="J131" s="1">
        <v>0</v>
      </c>
      <c r="K131" s="1">
        <v>1168500</v>
      </c>
      <c r="L131" s="1">
        <v>0</v>
      </c>
      <c r="M131" s="1">
        <v>4331500</v>
      </c>
      <c r="N131" s="1">
        <v>4331500</v>
      </c>
      <c r="O131" s="1">
        <v>500000</v>
      </c>
      <c r="P131" s="1">
        <v>500000</v>
      </c>
      <c r="Q131" s="1"/>
    </row>
    <row r="132" spans="3:17" ht="14.25">
      <c r="C132" t="s">
        <v>126</v>
      </c>
      <c r="D132">
        <v>20717500</v>
      </c>
      <c r="E132" t="s">
        <v>127</v>
      </c>
      <c r="F132">
        <v>1</v>
      </c>
      <c r="G132" s="1">
        <v>250550000</v>
      </c>
      <c r="H132" s="1">
        <v>207180000</v>
      </c>
      <c r="I132" s="1">
        <v>207180000</v>
      </c>
      <c r="J132" s="1">
        <v>0</v>
      </c>
      <c r="K132" s="1">
        <v>2707496.42</v>
      </c>
      <c r="L132" s="1">
        <v>0</v>
      </c>
      <c r="M132" s="1">
        <v>204472503.58</v>
      </c>
      <c r="N132" s="1">
        <v>204472503.58</v>
      </c>
      <c r="O132" s="1">
        <v>0</v>
      </c>
      <c r="P132" s="1">
        <v>0</v>
      </c>
      <c r="Q132" s="1"/>
    </row>
    <row r="133" spans="3:17" ht="14.25">
      <c r="C133" t="s">
        <v>126</v>
      </c>
      <c r="D133">
        <v>20718500</v>
      </c>
      <c r="E133" t="s">
        <v>127</v>
      </c>
      <c r="F133">
        <v>1</v>
      </c>
      <c r="G133" s="1">
        <v>5144800</v>
      </c>
      <c r="H133" s="1">
        <v>5044800</v>
      </c>
      <c r="I133" s="1">
        <v>5044800</v>
      </c>
      <c r="J133" s="1">
        <v>0</v>
      </c>
      <c r="K133" s="1">
        <v>907650</v>
      </c>
      <c r="L133" s="1">
        <v>0</v>
      </c>
      <c r="M133" s="1">
        <v>92350</v>
      </c>
      <c r="N133" s="1">
        <v>92350</v>
      </c>
      <c r="O133" s="1">
        <v>4044800</v>
      </c>
      <c r="P133" s="1">
        <v>4044800</v>
      </c>
      <c r="Q133" s="1"/>
    </row>
    <row r="134" spans="3:17" ht="14.25">
      <c r="C134" t="s">
        <v>128</v>
      </c>
      <c r="D134">
        <v>20716900</v>
      </c>
      <c r="E134" t="s">
        <v>129</v>
      </c>
      <c r="F134">
        <v>1</v>
      </c>
      <c r="G134" s="1">
        <v>0</v>
      </c>
      <c r="H134" s="1">
        <v>4000000</v>
      </c>
      <c r="I134" s="1">
        <v>4000000</v>
      </c>
      <c r="J134" s="1">
        <v>0</v>
      </c>
      <c r="K134" s="1">
        <v>2034171.09</v>
      </c>
      <c r="L134" s="1">
        <v>0</v>
      </c>
      <c r="M134" s="1">
        <v>1915828.91</v>
      </c>
      <c r="N134" s="1">
        <v>1915828.91</v>
      </c>
      <c r="O134" s="1">
        <v>50000</v>
      </c>
      <c r="P134" s="1">
        <v>50000</v>
      </c>
      <c r="Q134" s="1"/>
    </row>
    <row r="135" spans="3:17" ht="14.25">
      <c r="C135" t="s">
        <v>130</v>
      </c>
      <c r="D135">
        <v>20716900</v>
      </c>
      <c r="E135" t="s">
        <v>131</v>
      </c>
      <c r="F135">
        <v>1</v>
      </c>
      <c r="G135" s="1">
        <v>0</v>
      </c>
      <c r="H135" s="1">
        <v>6000000</v>
      </c>
      <c r="I135" s="1">
        <v>6000000</v>
      </c>
      <c r="J135" s="1">
        <v>0</v>
      </c>
      <c r="K135" s="1">
        <v>435263.19</v>
      </c>
      <c r="L135" s="1">
        <v>0</v>
      </c>
      <c r="M135" s="1">
        <v>3092077.17</v>
      </c>
      <c r="N135" s="1">
        <v>3092077.17</v>
      </c>
      <c r="O135" s="1">
        <v>2472659.64</v>
      </c>
      <c r="P135" s="1">
        <v>2472659.64</v>
      </c>
      <c r="Q135" s="1"/>
    </row>
    <row r="136" spans="3:17" ht="14.25">
      <c r="C136" t="s">
        <v>132</v>
      </c>
      <c r="D136">
        <v>20716900</v>
      </c>
      <c r="E136" t="s">
        <v>133</v>
      </c>
      <c r="F136">
        <v>1</v>
      </c>
      <c r="G136" s="1">
        <v>266521688</v>
      </c>
      <c r="H136" s="1">
        <v>266521688</v>
      </c>
      <c r="I136" s="1">
        <v>266521688</v>
      </c>
      <c r="J136" s="1">
        <v>0</v>
      </c>
      <c r="K136" s="1">
        <v>68689</v>
      </c>
      <c r="L136" s="1">
        <v>0</v>
      </c>
      <c r="M136" s="1">
        <v>266452999</v>
      </c>
      <c r="N136" s="1">
        <v>266405326</v>
      </c>
      <c r="O136" s="1">
        <v>0</v>
      </c>
      <c r="P136" s="1">
        <v>0</v>
      </c>
      <c r="Q136" s="1"/>
    </row>
    <row r="137" spans="3:17" ht="14.25">
      <c r="C137" t="s">
        <v>134</v>
      </c>
      <c r="D137">
        <v>20716900</v>
      </c>
      <c r="E137" t="s">
        <v>135</v>
      </c>
      <c r="F137">
        <v>1</v>
      </c>
      <c r="G137" s="1">
        <v>266521688</v>
      </c>
      <c r="H137" s="1">
        <v>266521688</v>
      </c>
      <c r="I137" s="1">
        <v>266521688</v>
      </c>
      <c r="J137" s="1">
        <v>0</v>
      </c>
      <c r="K137" s="1">
        <v>68689</v>
      </c>
      <c r="L137" s="1">
        <v>0</v>
      </c>
      <c r="M137" s="1">
        <v>266452999</v>
      </c>
      <c r="N137" s="1">
        <v>266405326</v>
      </c>
      <c r="O137" s="1">
        <v>0</v>
      </c>
      <c r="P137" s="1">
        <v>0</v>
      </c>
      <c r="Q137" s="1"/>
    </row>
    <row r="138" spans="3:17" ht="14.25">
      <c r="C138" t="s">
        <v>136</v>
      </c>
      <c r="D138">
        <v>20716900</v>
      </c>
      <c r="E138" t="s">
        <v>137</v>
      </c>
      <c r="F138">
        <v>1</v>
      </c>
      <c r="G138" s="1">
        <v>5000000</v>
      </c>
      <c r="H138" s="1">
        <v>5000000</v>
      </c>
      <c r="I138" s="1">
        <v>5000000</v>
      </c>
      <c r="J138" s="1">
        <v>0</v>
      </c>
      <c r="K138" s="1">
        <v>441499</v>
      </c>
      <c r="L138" s="1">
        <v>0</v>
      </c>
      <c r="M138" s="1">
        <v>3903501</v>
      </c>
      <c r="N138" s="1">
        <v>3903501</v>
      </c>
      <c r="O138" s="1">
        <v>655000</v>
      </c>
      <c r="P138" s="1">
        <v>655000</v>
      </c>
      <c r="Q138" s="1"/>
    </row>
    <row r="139" spans="3:17" ht="14.25">
      <c r="C139" t="s">
        <v>136</v>
      </c>
      <c r="D139">
        <v>20717000</v>
      </c>
      <c r="E139" t="s">
        <v>137</v>
      </c>
      <c r="F139">
        <v>1</v>
      </c>
      <c r="G139" s="1">
        <v>0</v>
      </c>
      <c r="H139" s="1">
        <v>158000</v>
      </c>
      <c r="I139" s="1">
        <v>158000</v>
      </c>
      <c r="J139" s="1">
        <v>0</v>
      </c>
      <c r="K139" s="1">
        <v>18000</v>
      </c>
      <c r="L139" s="1">
        <v>0</v>
      </c>
      <c r="M139" s="1">
        <v>140000</v>
      </c>
      <c r="N139" s="1">
        <v>140000</v>
      </c>
      <c r="O139" s="1">
        <v>0</v>
      </c>
      <c r="P139" s="1">
        <v>0</v>
      </c>
      <c r="Q139" s="1"/>
    </row>
    <row r="140" spans="3:17" ht="14.25">
      <c r="C140" t="s">
        <v>136</v>
      </c>
      <c r="D140">
        <v>20717500</v>
      </c>
      <c r="E140" t="s">
        <v>137</v>
      </c>
      <c r="F140">
        <v>1</v>
      </c>
      <c r="G140" s="1">
        <v>0</v>
      </c>
      <c r="H140" s="1">
        <v>31320900</v>
      </c>
      <c r="I140" s="1">
        <v>31320900</v>
      </c>
      <c r="J140" s="1">
        <v>2840000</v>
      </c>
      <c r="K140" s="1">
        <v>564200</v>
      </c>
      <c r="L140" s="1">
        <v>0</v>
      </c>
      <c r="M140" s="1">
        <v>24512452.25</v>
      </c>
      <c r="N140" s="1">
        <v>20708602.25</v>
      </c>
      <c r="O140" s="1">
        <v>3404247.75</v>
      </c>
      <c r="P140" s="1">
        <v>3404247.75</v>
      </c>
      <c r="Q140" s="1"/>
    </row>
    <row r="141" spans="3:17" ht="14.25">
      <c r="C141" t="s">
        <v>138</v>
      </c>
      <c r="D141">
        <v>20717000</v>
      </c>
      <c r="E141" t="s">
        <v>139</v>
      </c>
      <c r="F141">
        <v>1</v>
      </c>
      <c r="G141" s="1">
        <v>0</v>
      </c>
      <c r="H141" s="1">
        <v>158000</v>
      </c>
      <c r="I141" s="1">
        <v>158000</v>
      </c>
      <c r="J141" s="1">
        <v>0</v>
      </c>
      <c r="K141" s="1">
        <v>18000</v>
      </c>
      <c r="L141" s="1">
        <v>0</v>
      </c>
      <c r="M141" s="1">
        <v>140000</v>
      </c>
      <c r="N141" s="1">
        <v>140000</v>
      </c>
      <c r="O141" s="1">
        <v>0</v>
      </c>
      <c r="P141" s="1">
        <v>0</v>
      </c>
      <c r="Q141" s="1"/>
    </row>
    <row r="142" spans="3:17" ht="14.25">
      <c r="C142" t="s">
        <v>138</v>
      </c>
      <c r="D142">
        <v>20717500</v>
      </c>
      <c r="E142" t="s">
        <v>139</v>
      </c>
      <c r="F142">
        <v>1</v>
      </c>
      <c r="G142" s="1">
        <v>0</v>
      </c>
      <c r="H142" s="1">
        <v>31320900</v>
      </c>
      <c r="I142" s="1">
        <v>31320900</v>
      </c>
      <c r="J142" s="1">
        <v>2840000</v>
      </c>
      <c r="K142" s="1">
        <v>564200</v>
      </c>
      <c r="L142" s="1">
        <v>0</v>
      </c>
      <c r="M142" s="1">
        <v>24512452.25</v>
      </c>
      <c r="N142" s="1">
        <v>20708602.25</v>
      </c>
      <c r="O142" s="1">
        <v>3404247.75</v>
      </c>
      <c r="P142" s="1">
        <v>3404247.75</v>
      </c>
      <c r="Q142" s="1"/>
    </row>
    <row r="143" spans="3:17" ht="14.25">
      <c r="C143" t="s">
        <v>140</v>
      </c>
      <c r="D143">
        <v>20716900</v>
      </c>
      <c r="E143" t="s">
        <v>141</v>
      </c>
      <c r="F143">
        <v>1</v>
      </c>
      <c r="G143" s="1">
        <v>5000000</v>
      </c>
      <c r="H143" s="1">
        <v>5000000</v>
      </c>
      <c r="I143" s="1">
        <v>5000000</v>
      </c>
      <c r="J143" s="1">
        <v>0</v>
      </c>
      <c r="K143" s="1">
        <v>441499</v>
      </c>
      <c r="L143" s="1">
        <v>0</v>
      </c>
      <c r="M143" s="1">
        <v>3903501</v>
      </c>
      <c r="N143" s="1">
        <v>3903501</v>
      </c>
      <c r="O143" s="1">
        <v>655000</v>
      </c>
      <c r="P143" s="1">
        <v>655000</v>
      </c>
      <c r="Q143" s="1"/>
    </row>
    <row r="144" spans="3:17" ht="14.25">
      <c r="C144" t="s">
        <v>142</v>
      </c>
      <c r="D144">
        <v>20716900</v>
      </c>
      <c r="E144" t="s">
        <v>143</v>
      </c>
      <c r="F144">
        <v>1</v>
      </c>
      <c r="G144" s="1">
        <v>60500000</v>
      </c>
      <c r="H144" s="1">
        <v>71000000</v>
      </c>
      <c r="I144" s="1">
        <v>71000000</v>
      </c>
      <c r="J144" s="1">
        <v>0</v>
      </c>
      <c r="K144" s="1">
        <v>8230161.64</v>
      </c>
      <c r="L144" s="1">
        <v>0</v>
      </c>
      <c r="M144" s="1">
        <v>57059747.51</v>
      </c>
      <c r="N144" s="1">
        <v>35962678.34</v>
      </c>
      <c r="O144" s="1">
        <v>5710090.85</v>
      </c>
      <c r="P144" s="1">
        <v>5710090.85</v>
      </c>
      <c r="Q144" s="1"/>
    </row>
    <row r="145" spans="3:17" ht="14.25">
      <c r="C145" t="s">
        <v>142</v>
      </c>
      <c r="D145">
        <v>20717000</v>
      </c>
      <c r="E145" t="s">
        <v>143</v>
      </c>
      <c r="F145">
        <v>1</v>
      </c>
      <c r="G145" s="1">
        <v>4200000</v>
      </c>
      <c r="H145" s="1">
        <v>3600000</v>
      </c>
      <c r="I145" s="1">
        <v>3600000</v>
      </c>
      <c r="J145" s="1">
        <v>0</v>
      </c>
      <c r="K145" s="1">
        <v>108493</v>
      </c>
      <c r="L145" s="1">
        <v>0</v>
      </c>
      <c r="M145" s="1">
        <v>2551563</v>
      </c>
      <c r="N145" s="1">
        <v>1561500</v>
      </c>
      <c r="O145" s="1">
        <v>939944</v>
      </c>
      <c r="P145" s="1">
        <v>939944</v>
      </c>
      <c r="Q145" s="1"/>
    </row>
    <row r="146" spans="3:17" ht="14.25">
      <c r="C146" t="s">
        <v>142</v>
      </c>
      <c r="D146">
        <v>20717500</v>
      </c>
      <c r="E146" t="s">
        <v>143</v>
      </c>
      <c r="F146">
        <v>1</v>
      </c>
      <c r="G146" s="1">
        <v>565415779</v>
      </c>
      <c r="H146" s="1">
        <v>709760970</v>
      </c>
      <c r="I146" s="1">
        <v>709760970</v>
      </c>
      <c r="J146" s="1">
        <v>1000000</v>
      </c>
      <c r="K146" s="1">
        <v>9236574.98</v>
      </c>
      <c r="L146" s="1">
        <v>0</v>
      </c>
      <c r="M146" s="1">
        <v>690686809.67</v>
      </c>
      <c r="N146" s="1">
        <v>372700029.87</v>
      </c>
      <c r="O146" s="1">
        <v>8837585.35</v>
      </c>
      <c r="P146" s="1">
        <v>8837585.35</v>
      </c>
      <c r="Q146" s="1"/>
    </row>
    <row r="147" spans="3:17" ht="14.25">
      <c r="C147" t="s">
        <v>142</v>
      </c>
      <c r="D147">
        <v>20718500</v>
      </c>
      <c r="E147" t="s">
        <v>143</v>
      </c>
      <c r="F147">
        <v>1</v>
      </c>
      <c r="G147" s="1">
        <v>3000000</v>
      </c>
      <c r="H147" s="1">
        <v>3100000</v>
      </c>
      <c r="I147" s="1">
        <v>3100000</v>
      </c>
      <c r="J147" s="1">
        <v>0</v>
      </c>
      <c r="K147" s="1">
        <v>733407.83</v>
      </c>
      <c r="L147" s="1">
        <v>0</v>
      </c>
      <c r="M147" s="1">
        <v>966592.17</v>
      </c>
      <c r="N147" s="1">
        <v>926455</v>
      </c>
      <c r="O147" s="1">
        <v>1400000</v>
      </c>
      <c r="P147" s="1">
        <v>1400000</v>
      </c>
      <c r="Q147" s="1"/>
    </row>
    <row r="148" spans="3:17" ht="14.25">
      <c r="C148" t="s">
        <v>144</v>
      </c>
      <c r="D148">
        <v>20716900</v>
      </c>
      <c r="E148" t="s">
        <v>145</v>
      </c>
      <c r="F148">
        <v>1</v>
      </c>
      <c r="G148" s="1">
        <v>17000000</v>
      </c>
      <c r="H148" s="1">
        <v>34000000</v>
      </c>
      <c r="I148" s="1">
        <v>34000000</v>
      </c>
      <c r="J148" s="1">
        <v>0</v>
      </c>
      <c r="K148" s="1">
        <v>415714.1</v>
      </c>
      <c r="L148" s="1">
        <v>0</v>
      </c>
      <c r="M148" s="1">
        <v>32663285.9</v>
      </c>
      <c r="N148" s="1">
        <v>14152928.73</v>
      </c>
      <c r="O148" s="1">
        <v>921000</v>
      </c>
      <c r="P148" s="1">
        <v>921000</v>
      </c>
      <c r="Q148" s="1"/>
    </row>
    <row r="149" spans="3:17" ht="14.25">
      <c r="C149" t="s">
        <v>144</v>
      </c>
      <c r="D149">
        <v>20717500</v>
      </c>
      <c r="E149" t="s">
        <v>145</v>
      </c>
      <c r="F149">
        <v>1</v>
      </c>
      <c r="G149" s="1">
        <v>387312784</v>
      </c>
      <c r="H149" s="1">
        <v>530792753</v>
      </c>
      <c r="I149" s="1">
        <v>530792753</v>
      </c>
      <c r="J149" s="1">
        <v>0</v>
      </c>
      <c r="K149" s="1">
        <v>874.58</v>
      </c>
      <c r="L149" s="1">
        <v>0</v>
      </c>
      <c r="M149" s="1">
        <v>530713057.66</v>
      </c>
      <c r="N149" s="1">
        <v>247225839.62</v>
      </c>
      <c r="O149" s="1">
        <v>78820.76</v>
      </c>
      <c r="P149" s="1">
        <v>78820.76</v>
      </c>
      <c r="Q149" s="1"/>
    </row>
    <row r="150" spans="3:17" ht="14.25">
      <c r="C150" t="s">
        <v>144</v>
      </c>
      <c r="D150">
        <v>20718500</v>
      </c>
      <c r="E150" t="s">
        <v>145</v>
      </c>
      <c r="F150">
        <v>1</v>
      </c>
      <c r="G150" s="1">
        <v>0</v>
      </c>
      <c r="H150" s="1">
        <v>100000</v>
      </c>
      <c r="I150" s="1">
        <v>100000</v>
      </c>
      <c r="J150" s="1">
        <v>0</v>
      </c>
      <c r="K150" s="1">
        <v>63000</v>
      </c>
      <c r="L150" s="1">
        <v>0</v>
      </c>
      <c r="M150" s="1">
        <v>37000</v>
      </c>
      <c r="N150" s="1">
        <v>37000</v>
      </c>
      <c r="O150" s="1">
        <v>0</v>
      </c>
      <c r="P150" s="1">
        <v>0</v>
      </c>
      <c r="Q150" s="1"/>
    </row>
    <row r="151" spans="3:17" ht="14.25">
      <c r="C151" t="s">
        <v>146</v>
      </c>
      <c r="D151">
        <v>20716900</v>
      </c>
      <c r="E151" t="s">
        <v>147</v>
      </c>
      <c r="F151">
        <v>1</v>
      </c>
      <c r="G151" s="1">
        <v>0</v>
      </c>
      <c r="H151" s="1">
        <v>1000000</v>
      </c>
      <c r="I151" s="1">
        <v>1000000</v>
      </c>
      <c r="J151" s="1">
        <v>0</v>
      </c>
      <c r="K151" s="1">
        <v>173800</v>
      </c>
      <c r="L151" s="1">
        <v>0</v>
      </c>
      <c r="M151" s="1">
        <v>826200</v>
      </c>
      <c r="N151" s="1">
        <v>826200</v>
      </c>
      <c r="O151" s="1">
        <v>0</v>
      </c>
      <c r="P151" s="1">
        <v>0</v>
      </c>
      <c r="Q151" s="1"/>
    </row>
    <row r="152" spans="3:17" ht="14.25">
      <c r="C152" t="s">
        <v>148</v>
      </c>
      <c r="D152">
        <v>20716900</v>
      </c>
      <c r="E152" t="s">
        <v>149</v>
      </c>
      <c r="F152">
        <v>1</v>
      </c>
      <c r="G152" s="1">
        <v>17500000</v>
      </c>
      <c r="H152" s="1">
        <v>14500000</v>
      </c>
      <c r="I152" s="1">
        <v>14500000</v>
      </c>
      <c r="J152" s="1">
        <v>0</v>
      </c>
      <c r="K152" s="1">
        <v>2540388</v>
      </c>
      <c r="L152" s="1">
        <v>0</v>
      </c>
      <c r="M152" s="1">
        <v>9151829.95</v>
      </c>
      <c r="N152" s="1">
        <v>6565117.95</v>
      </c>
      <c r="O152" s="1">
        <v>2807782.05</v>
      </c>
      <c r="P152" s="1">
        <v>2807782.05</v>
      </c>
      <c r="Q152" s="1"/>
    </row>
    <row r="153" spans="3:17" ht="14.25">
      <c r="C153" t="s">
        <v>148</v>
      </c>
      <c r="D153">
        <v>20717000</v>
      </c>
      <c r="E153" t="s">
        <v>149</v>
      </c>
      <c r="F153">
        <v>1</v>
      </c>
      <c r="G153" s="1">
        <v>2000000</v>
      </c>
      <c r="H153" s="1">
        <v>2100000</v>
      </c>
      <c r="I153" s="1">
        <v>2100000</v>
      </c>
      <c r="J153" s="1">
        <v>0</v>
      </c>
      <c r="K153" s="1">
        <v>88800</v>
      </c>
      <c r="L153" s="1">
        <v>0</v>
      </c>
      <c r="M153" s="1">
        <v>1334200</v>
      </c>
      <c r="N153" s="1">
        <v>655500</v>
      </c>
      <c r="O153" s="1">
        <v>677000</v>
      </c>
      <c r="P153" s="1">
        <v>677000</v>
      </c>
      <c r="Q153" s="1"/>
    </row>
    <row r="154" spans="3:17" ht="14.25">
      <c r="C154" t="s">
        <v>148</v>
      </c>
      <c r="D154">
        <v>20717500</v>
      </c>
      <c r="E154" t="s">
        <v>149</v>
      </c>
      <c r="F154">
        <v>1</v>
      </c>
      <c r="G154" s="1">
        <v>154807376</v>
      </c>
      <c r="H154" s="1">
        <v>158307376</v>
      </c>
      <c r="I154" s="1">
        <v>158307376</v>
      </c>
      <c r="J154" s="1">
        <v>1000000</v>
      </c>
      <c r="K154" s="1">
        <v>6230244</v>
      </c>
      <c r="L154" s="1">
        <v>0</v>
      </c>
      <c r="M154" s="1">
        <v>145077612.66</v>
      </c>
      <c r="N154" s="1">
        <v>115729310.25</v>
      </c>
      <c r="O154" s="1">
        <v>5999519.34</v>
      </c>
      <c r="P154" s="1">
        <v>5999519.34</v>
      </c>
      <c r="Q154" s="1"/>
    </row>
    <row r="155" spans="3:17" ht="14.25">
      <c r="C155" t="s">
        <v>148</v>
      </c>
      <c r="D155">
        <v>20718500</v>
      </c>
      <c r="E155" t="s">
        <v>149</v>
      </c>
      <c r="F155">
        <v>1</v>
      </c>
      <c r="G155" s="1">
        <v>3000000</v>
      </c>
      <c r="H155" s="1">
        <v>3000000</v>
      </c>
      <c r="I155" s="1">
        <v>3000000</v>
      </c>
      <c r="J155" s="1">
        <v>0</v>
      </c>
      <c r="K155" s="1">
        <v>670407.83</v>
      </c>
      <c r="L155" s="1">
        <v>0</v>
      </c>
      <c r="M155" s="1">
        <v>929592.17</v>
      </c>
      <c r="N155" s="1">
        <v>889455</v>
      </c>
      <c r="O155" s="1">
        <v>1400000</v>
      </c>
      <c r="P155" s="1">
        <v>1400000</v>
      </c>
      <c r="Q155" s="1"/>
    </row>
    <row r="156" spans="3:17" ht="14.25">
      <c r="C156" t="s">
        <v>150</v>
      </c>
      <c r="D156">
        <v>20716900</v>
      </c>
      <c r="E156" t="s">
        <v>151</v>
      </c>
      <c r="F156">
        <v>1</v>
      </c>
      <c r="G156" s="1">
        <v>1500000</v>
      </c>
      <c r="H156" s="1">
        <v>1500000</v>
      </c>
      <c r="I156" s="1">
        <v>1500000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1500000</v>
      </c>
      <c r="P156" s="1">
        <v>1500000</v>
      </c>
      <c r="Q156" s="1"/>
    </row>
    <row r="157" spans="3:17" ht="14.25">
      <c r="C157" t="s">
        <v>150</v>
      </c>
      <c r="D157">
        <v>20717500</v>
      </c>
      <c r="E157" t="s">
        <v>151</v>
      </c>
      <c r="F157">
        <v>1</v>
      </c>
      <c r="G157" s="1">
        <v>3140000</v>
      </c>
      <c r="H157" s="1">
        <v>2515000</v>
      </c>
      <c r="I157" s="1">
        <v>2515000</v>
      </c>
      <c r="J157" s="1">
        <v>0</v>
      </c>
      <c r="K157" s="1">
        <v>258000</v>
      </c>
      <c r="L157" s="1">
        <v>0</v>
      </c>
      <c r="M157" s="1">
        <v>1307000</v>
      </c>
      <c r="N157" s="1">
        <v>562000</v>
      </c>
      <c r="O157" s="1">
        <v>950000</v>
      </c>
      <c r="P157" s="1">
        <v>950000</v>
      </c>
      <c r="Q157" s="1"/>
    </row>
    <row r="158" spans="3:17" ht="14.25">
      <c r="C158" t="s">
        <v>152</v>
      </c>
      <c r="D158">
        <v>20716900</v>
      </c>
      <c r="E158" t="s">
        <v>153</v>
      </c>
      <c r="F158">
        <v>1</v>
      </c>
      <c r="G158" s="1">
        <v>2500000</v>
      </c>
      <c r="H158" s="1">
        <v>2500000</v>
      </c>
      <c r="I158" s="1">
        <v>2500000</v>
      </c>
      <c r="J158" s="1">
        <v>0</v>
      </c>
      <c r="K158" s="1">
        <v>1272468.64</v>
      </c>
      <c r="L158" s="1">
        <v>0</v>
      </c>
      <c r="M158" s="1">
        <v>1227531.36</v>
      </c>
      <c r="N158" s="1">
        <v>1227531.36</v>
      </c>
      <c r="O158" s="1">
        <v>0</v>
      </c>
      <c r="P158" s="1">
        <v>0</v>
      </c>
      <c r="Q158" s="1"/>
    </row>
    <row r="159" spans="3:17" ht="14.25">
      <c r="C159" t="s">
        <v>152</v>
      </c>
      <c r="D159">
        <v>20717000</v>
      </c>
      <c r="E159" t="s">
        <v>153</v>
      </c>
      <c r="F159">
        <v>1</v>
      </c>
      <c r="G159" s="1">
        <v>1100000</v>
      </c>
      <c r="H159" s="1">
        <v>400000</v>
      </c>
      <c r="I159" s="1">
        <v>400000</v>
      </c>
      <c r="J159" s="1">
        <v>0</v>
      </c>
      <c r="K159" s="1">
        <v>0</v>
      </c>
      <c r="L159" s="1">
        <v>0</v>
      </c>
      <c r="M159" s="1">
        <v>154000</v>
      </c>
      <c r="N159" s="1">
        <v>154000</v>
      </c>
      <c r="O159" s="1">
        <v>246000</v>
      </c>
      <c r="P159" s="1">
        <v>246000</v>
      </c>
      <c r="Q159" s="1"/>
    </row>
    <row r="160" spans="3:17" ht="14.25">
      <c r="C160" t="s">
        <v>152</v>
      </c>
      <c r="D160">
        <v>20717500</v>
      </c>
      <c r="E160" t="s">
        <v>153</v>
      </c>
      <c r="F160">
        <v>1</v>
      </c>
      <c r="G160" s="1">
        <v>4400000</v>
      </c>
      <c r="H160" s="1">
        <v>4233596</v>
      </c>
      <c r="I160" s="1">
        <v>4233596</v>
      </c>
      <c r="J160" s="1">
        <v>0</v>
      </c>
      <c r="K160" s="1">
        <v>472245</v>
      </c>
      <c r="L160" s="1">
        <v>0</v>
      </c>
      <c r="M160" s="1">
        <v>2627755</v>
      </c>
      <c r="N160" s="1">
        <v>1779255</v>
      </c>
      <c r="O160" s="1">
        <v>1133596</v>
      </c>
      <c r="P160" s="1">
        <v>1133596</v>
      </c>
      <c r="Q160" s="1"/>
    </row>
    <row r="161" spans="3:17" ht="14.25">
      <c r="C161" t="s">
        <v>154</v>
      </c>
      <c r="D161">
        <v>20716900</v>
      </c>
      <c r="E161" t="s">
        <v>155</v>
      </c>
      <c r="F161">
        <v>1</v>
      </c>
      <c r="G161" s="1">
        <v>21500000</v>
      </c>
      <c r="H161" s="1">
        <v>17000000</v>
      </c>
      <c r="I161" s="1">
        <v>17000000</v>
      </c>
      <c r="J161" s="1">
        <v>0</v>
      </c>
      <c r="K161" s="1">
        <v>3690577.2</v>
      </c>
      <c r="L161" s="1">
        <v>0</v>
      </c>
      <c r="M161" s="1">
        <v>12828114</v>
      </c>
      <c r="N161" s="1">
        <v>12828114</v>
      </c>
      <c r="O161" s="1">
        <v>481308.8</v>
      </c>
      <c r="P161" s="1">
        <v>481308.8</v>
      </c>
      <c r="Q161" s="1"/>
    </row>
    <row r="162" spans="3:17" ht="14.25">
      <c r="C162" t="s">
        <v>154</v>
      </c>
      <c r="D162">
        <v>20717000</v>
      </c>
      <c r="E162" t="s">
        <v>155</v>
      </c>
      <c r="F162">
        <v>1</v>
      </c>
      <c r="G162" s="1">
        <v>1100000</v>
      </c>
      <c r="H162" s="1">
        <v>1100000</v>
      </c>
      <c r="I162" s="1">
        <v>1100000</v>
      </c>
      <c r="J162" s="1">
        <v>0</v>
      </c>
      <c r="K162" s="1">
        <v>19693</v>
      </c>
      <c r="L162" s="1">
        <v>0</v>
      </c>
      <c r="M162" s="1">
        <v>1063363</v>
      </c>
      <c r="N162" s="1">
        <v>752000</v>
      </c>
      <c r="O162" s="1">
        <v>16944</v>
      </c>
      <c r="P162" s="1">
        <v>16944</v>
      </c>
      <c r="Q162" s="1"/>
    </row>
    <row r="163" spans="3:17" ht="14.25">
      <c r="C163" t="s">
        <v>154</v>
      </c>
      <c r="D163">
        <v>20717500</v>
      </c>
      <c r="E163" t="s">
        <v>155</v>
      </c>
      <c r="F163">
        <v>1</v>
      </c>
      <c r="G163" s="1">
        <v>15312245</v>
      </c>
      <c r="H163" s="1">
        <v>13812245</v>
      </c>
      <c r="I163" s="1">
        <v>13812245</v>
      </c>
      <c r="J163" s="1">
        <v>0</v>
      </c>
      <c r="K163" s="1">
        <v>2275211.4</v>
      </c>
      <c r="L163" s="1">
        <v>0</v>
      </c>
      <c r="M163" s="1">
        <v>10862033.35</v>
      </c>
      <c r="N163" s="1">
        <v>7304274</v>
      </c>
      <c r="O163" s="1">
        <v>675000.25</v>
      </c>
      <c r="P163" s="1">
        <v>675000.25</v>
      </c>
      <c r="Q163" s="1"/>
    </row>
    <row r="164" spans="3:17" ht="14.25">
      <c r="C164" t="s">
        <v>156</v>
      </c>
      <c r="D164">
        <v>20716900</v>
      </c>
      <c r="E164" t="s">
        <v>157</v>
      </c>
      <c r="F164">
        <v>1</v>
      </c>
      <c r="G164" s="1">
        <v>500000</v>
      </c>
      <c r="H164" s="1">
        <v>500000</v>
      </c>
      <c r="I164" s="1">
        <v>500000</v>
      </c>
      <c r="J164" s="1">
        <v>0</v>
      </c>
      <c r="K164" s="1">
        <v>137213.7</v>
      </c>
      <c r="L164" s="1">
        <v>0</v>
      </c>
      <c r="M164" s="1">
        <v>362786.3</v>
      </c>
      <c r="N164" s="1">
        <v>362786.3</v>
      </c>
      <c r="O164" s="1">
        <v>0</v>
      </c>
      <c r="P164" s="1">
        <v>0</v>
      </c>
      <c r="Q164" s="1"/>
    </row>
    <row r="165" spans="3:17" ht="14.25">
      <c r="C165" t="s">
        <v>156</v>
      </c>
      <c r="D165">
        <v>20717500</v>
      </c>
      <c r="E165" t="s">
        <v>157</v>
      </c>
      <c r="F165">
        <v>1</v>
      </c>
      <c r="G165" s="1">
        <v>443374</v>
      </c>
      <c r="H165" s="1">
        <v>100000</v>
      </c>
      <c r="I165" s="1">
        <v>100000</v>
      </c>
      <c r="J165" s="1">
        <v>0</v>
      </c>
      <c r="K165" s="1">
        <v>0</v>
      </c>
      <c r="L165" s="1">
        <v>0</v>
      </c>
      <c r="M165" s="1">
        <v>99351</v>
      </c>
      <c r="N165" s="1">
        <v>99351</v>
      </c>
      <c r="O165" s="1">
        <v>649</v>
      </c>
      <c r="P165" s="1">
        <v>649</v>
      </c>
      <c r="Q165" s="1"/>
    </row>
    <row r="166" spans="3:17" ht="14.25">
      <c r="C166" t="s">
        <v>158</v>
      </c>
      <c r="D166">
        <v>20716900</v>
      </c>
      <c r="E166" t="s">
        <v>159</v>
      </c>
      <c r="F166">
        <v>1</v>
      </c>
      <c r="G166" s="1">
        <v>16500000</v>
      </c>
      <c r="H166" s="1">
        <v>8075000</v>
      </c>
      <c r="I166" s="1">
        <v>8075000</v>
      </c>
      <c r="J166" s="1">
        <v>0</v>
      </c>
      <c r="K166" s="1">
        <v>2440936.5</v>
      </c>
      <c r="L166" s="1">
        <v>0</v>
      </c>
      <c r="M166" s="1">
        <v>559063.5</v>
      </c>
      <c r="N166" s="1">
        <v>557391</v>
      </c>
      <c r="O166" s="1">
        <v>5075000</v>
      </c>
      <c r="P166" s="1">
        <v>5075000</v>
      </c>
      <c r="Q166" s="1"/>
    </row>
    <row r="167" spans="3:17" ht="14.25">
      <c r="C167" t="s">
        <v>160</v>
      </c>
      <c r="D167">
        <v>20716900</v>
      </c>
      <c r="E167" t="s">
        <v>161</v>
      </c>
      <c r="F167">
        <v>1</v>
      </c>
      <c r="G167" s="1">
        <v>1500000</v>
      </c>
      <c r="H167" s="1">
        <v>1500000</v>
      </c>
      <c r="I167" s="1">
        <v>1500000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1500000</v>
      </c>
      <c r="P167" s="1">
        <v>1500000</v>
      </c>
      <c r="Q167" s="1"/>
    </row>
    <row r="168" spans="3:17" ht="14.25">
      <c r="C168" t="s">
        <v>162</v>
      </c>
      <c r="D168">
        <v>20716900</v>
      </c>
      <c r="E168" t="s">
        <v>163</v>
      </c>
      <c r="F168">
        <v>1</v>
      </c>
      <c r="G168" s="1">
        <v>15000000</v>
      </c>
      <c r="H168" s="1">
        <v>5500000</v>
      </c>
      <c r="I168" s="1">
        <v>5500000</v>
      </c>
      <c r="J168" s="1">
        <v>0</v>
      </c>
      <c r="K168" s="1">
        <v>2213974</v>
      </c>
      <c r="L168" s="1">
        <v>0</v>
      </c>
      <c r="M168" s="1">
        <v>536026</v>
      </c>
      <c r="N168" s="1">
        <v>536026</v>
      </c>
      <c r="O168" s="1">
        <v>2750000</v>
      </c>
      <c r="P168" s="1">
        <v>2750000</v>
      </c>
      <c r="Q168" s="1"/>
    </row>
    <row r="169" spans="3:17" ht="14.25">
      <c r="C169" t="s">
        <v>164</v>
      </c>
      <c r="D169">
        <v>20716900</v>
      </c>
      <c r="E169" t="s">
        <v>165</v>
      </c>
      <c r="F169">
        <v>1</v>
      </c>
      <c r="G169" s="1">
        <v>0</v>
      </c>
      <c r="H169" s="1">
        <v>1075000</v>
      </c>
      <c r="I169" s="1">
        <v>1075000</v>
      </c>
      <c r="J169" s="1">
        <v>0</v>
      </c>
      <c r="K169" s="1">
        <v>226962.5</v>
      </c>
      <c r="L169" s="1">
        <v>0</v>
      </c>
      <c r="M169" s="1">
        <v>23037.5</v>
      </c>
      <c r="N169" s="1">
        <v>21365</v>
      </c>
      <c r="O169" s="1">
        <v>825000</v>
      </c>
      <c r="P169" s="1">
        <v>825000</v>
      </c>
      <c r="Q169" s="1"/>
    </row>
    <row r="170" spans="3:17" ht="14.25">
      <c r="C170" t="s">
        <v>166</v>
      </c>
      <c r="D170">
        <v>20716900</v>
      </c>
      <c r="E170" t="s">
        <v>167</v>
      </c>
      <c r="F170">
        <v>1</v>
      </c>
      <c r="G170" s="1">
        <v>117071869</v>
      </c>
      <c r="H170" s="1">
        <v>92971869</v>
      </c>
      <c r="I170" s="1">
        <v>92971869</v>
      </c>
      <c r="J170" s="1">
        <v>0</v>
      </c>
      <c r="K170" s="1">
        <v>19785820.21</v>
      </c>
      <c r="L170" s="1">
        <v>0</v>
      </c>
      <c r="M170" s="1">
        <v>61942484.6</v>
      </c>
      <c r="N170" s="1">
        <v>52119004.26</v>
      </c>
      <c r="O170" s="1">
        <v>11243564.19</v>
      </c>
      <c r="P170" s="1">
        <v>11243564.19</v>
      </c>
      <c r="Q170" s="1"/>
    </row>
    <row r="171" spans="3:17" ht="14.25">
      <c r="C171" t="s">
        <v>166</v>
      </c>
      <c r="D171">
        <v>20717000</v>
      </c>
      <c r="E171" t="s">
        <v>167</v>
      </c>
      <c r="F171">
        <v>1</v>
      </c>
      <c r="G171" s="1">
        <v>16627527</v>
      </c>
      <c r="H171" s="1">
        <v>5385062</v>
      </c>
      <c r="I171" s="1">
        <v>5385062</v>
      </c>
      <c r="J171" s="1">
        <v>0</v>
      </c>
      <c r="K171" s="1">
        <v>918463.7</v>
      </c>
      <c r="L171" s="1">
        <v>0</v>
      </c>
      <c r="M171" s="1">
        <v>3164313.96</v>
      </c>
      <c r="N171" s="1">
        <v>2623441.96</v>
      </c>
      <c r="O171" s="1">
        <v>1302284.34</v>
      </c>
      <c r="P171" s="1">
        <v>1302284.34</v>
      </c>
      <c r="Q171" s="1"/>
    </row>
    <row r="172" spans="3:17" ht="14.25">
      <c r="C172" t="s">
        <v>166</v>
      </c>
      <c r="D172">
        <v>20717500</v>
      </c>
      <c r="E172" t="s">
        <v>167</v>
      </c>
      <c r="F172">
        <v>1</v>
      </c>
      <c r="G172" s="1">
        <v>461102673</v>
      </c>
      <c r="H172" s="1">
        <v>650632837</v>
      </c>
      <c r="I172" s="1">
        <v>650632837</v>
      </c>
      <c r="J172" s="1">
        <v>4396890.42</v>
      </c>
      <c r="K172" s="1">
        <v>47616537.61</v>
      </c>
      <c r="L172" s="1">
        <v>0</v>
      </c>
      <c r="M172" s="1">
        <v>523086144.9</v>
      </c>
      <c r="N172" s="1">
        <v>289918048.14</v>
      </c>
      <c r="O172" s="1">
        <v>75533264.07</v>
      </c>
      <c r="P172" s="1">
        <v>75533264.07</v>
      </c>
      <c r="Q172" s="1"/>
    </row>
    <row r="173" spans="3:17" ht="14.25">
      <c r="C173" t="s">
        <v>166</v>
      </c>
      <c r="D173">
        <v>20718500</v>
      </c>
      <c r="E173" t="s">
        <v>167</v>
      </c>
      <c r="F173">
        <v>1</v>
      </c>
      <c r="G173" s="1">
        <v>11975200</v>
      </c>
      <c r="H173" s="1">
        <v>11975200</v>
      </c>
      <c r="I173" s="1">
        <v>11975200</v>
      </c>
      <c r="J173" s="1">
        <v>0</v>
      </c>
      <c r="K173" s="1">
        <v>1051877</v>
      </c>
      <c r="L173" s="1">
        <v>0</v>
      </c>
      <c r="M173" s="1">
        <v>1903123</v>
      </c>
      <c r="N173" s="1">
        <v>1789498</v>
      </c>
      <c r="O173" s="1">
        <v>9020200</v>
      </c>
      <c r="P173" s="1">
        <v>9020200</v>
      </c>
      <c r="Q173" s="1"/>
    </row>
    <row r="174" spans="3:17" ht="14.25">
      <c r="C174" t="s">
        <v>168</v>
      </c>
      <c r="D174">
        <v>20716900</v>
      </c>
      <c r="E174" t="s">
        <v>169</v>
      </c>
      <c r="F174">
        <v>1</v>
      </c>
      <c r="G174" s="1">
        <v>43355000</v>
      </c>
      <c r="H174" s="1">
        <v>39105000</v>
      </c>
      <c r="I174" s="1">
        <v>39105000</v>
      </c>
      <c r="J174" s="1">
        <v>0</v>
      </c>
      <c r="K174" s="1">
        <v>15045517.1</v>
      </c>
      <c r="L174" s="1">
        <v>0</v>
      </c>
      <c r="M174" s="1">
        <v>22392881.05</v>
      </c>
      <c r="N174" s="1">
        <v>19490666.05</v>
      </c>
      <c r="O174" s="1">
        <v>1666601.85</v>
      </c>
      <c r="P174" s="1">
        <v>1666601.85</v>
      </c>
      <c r="Q174" s="1"/>
    </row>
    <row r="175" spans="3:17" ht="14.25">
      <c r="C175" t="s">
        <v>168</v>
      </c>
      <c r="D175">
        <v>20717000</v>
      </c>
      <c r="E175" t="s">
        <v>169</v>
      </c>
      <c r="F175">
        <v>1</v>
      </c>
      <c r="G175" s="1">
        <v>10172019</v>
      </c>
      <c r="H175" s="1">
        <v>3300554</v>
      </c>
      <c r="I175" s="1">
        <v>3300554</v>
      </c>
      <c r="J175" s="1">
        <v>0</v>
      </c>
      <c r="K175" s="1">
        <v>916950.67</v>
      </c>
      <c r="L175" s="1">
        <v>0</v>
      </c>
      <c r="M175" s="1">
        <v>1825049.33</v>
      </c>
      <c r="N175" s="1">
        <v>1775049.33</v>
      </c>
      <c r="O175" s="1">
        <v>558554</v>
      </c>
      <c r="P175" s="1">
        <v>558554</v>
      </c>
      <c r="Q175" s="1"/>
    </row>
    <row r="176" spans="3:17" ht="14.25">
      <c r="C176" t="s">
        <v>168</v>
      </c>
      <c r="D176">
        <v>20717500</v>
      </c>
      <c r="E176" t="s">
        <v>169</v>
      </c>
      <c r="F176">
        <v>1</v>
      </c>
      <c r="G176" s="1">
        <v>325291122</v>
      </c>
      <c r="H176" s="1">
        <v>382270933</v>
      </c>
      <c r="I176" s="1">
        <v>382270933</v>
      </c>
      <c r="J176" s="1">
        <v>4294084.27</v>
      </c>
      <c r="K176" s="1">
        <v>32939879.6</v>
      </c>
      <c r="L176" s="1">
        <v>0</v>
      </c>
      <c r="M176" s="1">
        <v>326677079.99</v>
      </c>
      <c r="N176" s="1">
        <v>135969588.28</v>
      </c>
      <c r="O176" s="1">
        <v>18359889.14</v>
      </c>
      <c r="P176" s="1">
        <v>18359889.14</v>
      </c>
      <c r="Q176" s="1"/>
    </row>
    <row r="177" spans="3:17" ht="14.25">
      <c r="C177" t="s">
        <v>168</v>
      </c>
      <c r="D177">
        <v>20718500</v>
      </c>
      <c r="E177" t="s">
        <v>169</v>
      </c>
      <c r="F177">
        <v>1</v>
      </c>
      <c r="G177" s="1">
        <v>4220000</v>
      </c>
      <c r="H177" s="1">
        <v>4220000</v>
      </c>
      <c r="I177" s="1">
        <v>4220000</v>
      </c>
      <c r="J177" s="1">
        <v>0</v>
      </c>
      <c r="K177" s="1">
        <v>424771</v>
      </c>
      <c r="L177" s="1">
        <v>0</v>
      </c>
      <c r="M177" s="1">
        <v>1480229</v>
      </c>
      <c r="N177" s="1">
        <v>1366604</v>
      </c>
      <c r="O177" s="1">
        <v>2315000</v>
      </c>
      <c r="P177" s="1">
        <v>2315000</v>
      </c>
      <c r="Q177" s="1"/>
    </row>
    <row r="178" spans="3:17" ht="14.25">
      <c r="C178" t="s">
        <v>170</v>
      </c>
      <c r="D178">
        <v>20716900</v>
      </c>
      <c r="E178" t="s">
        <v>171</v>
      </c>
      <c r="F178">
        <v>1</v>
      </c>
      <c r="G178" s="1">
        <v>32255000</v>
      </c>
      <c r="H178" s="1">
        <v>32255000</v>
      </c>
      <c r="I178" s="1">
        <v>32255000</v>
      </c>
      <c r="J178" s="1">
        <v>0</v>
      </c>
      <c r="K178" s="1">
        <v>14942849.1</v>
      </c>
      <c r="L178" s="1">
        <v>0</v>
      </c>
      <c r="M178" s="1">
        <v>17270478.9</v>
      </c>
      <c r="N178" s="1">
        <v>16040332.9</v>
      </c>
      <c r="O178" s="1">
        <v>41672</v>
      </c>
      <c r="P178" s="1">
        <v>41672</v>
      </c>
      <c r="Q178" s="1"/>
    </row>
    <row r="179" spans="3:17" ht="14.25">
      <c r="C179" t="s">
        <v>170</v>
      </c>
      <c r="D179">
        <v>20717000</v>
      </c>
      <c r="E179" t="s">
        <v>171</v>
      </c>
      <c r="F179">
        <v>1</v>
      </c>
      <c r="G179" s="1">
        <v>5672019</v>
      </c>
      <c r="H179" s="1">
        <v>3250000</v>
      </c>
      <c r="I179" s="1">
        <v>3250000</v>
      </c>
      <c r="J179" s="1">
        <v>0</v>
      </c>
      <c r="K179" s="1">
        <v>916553</v>
      </c>
      <c r="L179" s="1">
        <v>0</v>
      </c>
      <c r="M179" s="1">
        <v>1783447</v>
      </c>
      <c r="N179" s="1">
        <v>1733447</v>
      </c>
      <c r="O179" s="1">
        <v>550000</v>
      </c>
      <c r="P179" s="1">
        <v>550000</v>
      </c>
      <c r="Q179" s="1"/>
    </row>
    <row r="180" spans="3:17" ht="14.25">
      <c r="C180" t="s">
        <v>170</v>
      </c>
      <c r="D180">
        <v>20717500</v>
      </c>
      <c r="E180" t="s">
        <v>171</v>
      </c>
      <c r="F180">
        <v>1</v>
      </c>
      <c r="G180" s="1">
        <v>252234936</v>
      </c>
      <c r="H180" s="1">
        <v>171264747</v>
      </c>
      <c r="I180" s="1">
        <v>171264747</v>
      </c>
      <c r="J180" s="1">
        <v>0</v>
      </c>
      <c r="K180" s="1">
        <v>30549466.95</v>
      </c>
      <c r="L180" s="1">
        <v>0</v>
      </c>
      <c r="M180" s="1">
        <v>139908923.05</v>
      </c>
      <c r="N180" s="1">
        <v>132875983.05</v>
      </c>
      <c r="O180" s="1">
        <v>806357</v>
      </c>
      <c r="P180" s="1">
        <v>806357</v>
      </c>
      <c r="Q180" s="1"/>
    </row>
    <row r="181" spans="3:17" ht="14.25">
      <c r="C181" t="s">
        <v>170</v>
      </c>
      <c r="D181">
        <v>20718500</v>
      </c>
      <c r="E181" t="s">
        <v>171</v>
      </c>
      <c r="F181">
        <v>1</v>
      </c>
      <c r="G181" s="1">
        <v>4220000</v>
      </c>
      <c r="H181" s="1">
        <v>3815015</v>
      </c>
      <c r="I181" s="1">
        <v>3815015</v>
      </c>
      <c r="J181" s="1">
        <v>0</v>
      </c>
      <c r="K181" s="1">
        <v>424771</v>
      </c>
      <c r="L181" s="1">
        <v>0</v>
      </c>
      <c r="M181" s="1">
        <v>1480229</v>
      </c>
      <c r="N181" s="1">
        <v>1366604</v>
      </c>
      <c r="O181" s="1">
        <v>1910015</v>
      </c>
      <c r="P181" s="1">
        <v>1910015</v>
      </c>
      <c r="Q181" s="1"/>
    </row>
    <row r="182" spans="3:17" ht="14.25">
      <c r="C182" t="s">
        <v>172</v>
      </c>
      <c r="D182">
        <v>20716900</v>
      </c>
      <c r="E182" t="s">
        <v>173</v>
      </c>
      <c r="F182">
        <v>1</v>
      </c>
      <c r="G182" s="1">
        <v>3000000</v>
      </c>
      <c r="H182" s="1">
        <v>3000000</v>
      </c>
      <c r="I182" s="1">
        <v>3000000</v>
      </c>
      <c r="J182" s="1">
        <v>0</v>
      </c>
      <c r="K182" s="1">
        <v>56953</v>
      </c>
      <c r="L182" s="1">
        <v>0</v>
      </c>
      <c r="M182" s="1">
        <v>2776787</v>
      </c>
      <c r="N182" s="1">
        <v>1162348</v>
      </c>
      <c r="O182" s="1">
        <v>166260</v>
      </c>
      <c r="P182" s="1">
        <v>166260</v>
      </c>
      <c r="Q182" s="1"/>
    </row>
    <row r="183" spans="3:17" ht="14.25">
      <c r="C183" t="s">
        <v>172</v>
      </c>
      <c r="D183">
        <v>20717500</v>
      </c>
      <c r="E183" t="s">
        <v>173</v>
      </c>
      <c r="F183">
        <v>1</v>
      </c>
      <c r="G183" s="1">
        <v>350000</v>
      </c>
      <c r="H183" s="1">
        <v>350000</v>
      </c>
      <c r="I183" s="1">
        <v>350000</v>
      </c>
      <c r="J183" s="1">
        <v>0</v>
      </c>
      <c r="K183" s="1">
        <v>63.28</v>
      </c>
      <c r="L183" s="1">
        <v>0</v>
      </c>
      <c r="M183" s="1">
        <v>349936.72</v>
      </c>
      <c r="N183" s="1">
        <v>199936.72</v>
      </c>
      <c r="O183" s="1">
        <v>0</v>
      </c>
      <c r="P183" s="1">
        <v>0</v>
      </c>
      <c r="Q183" s="1"/>
    </row>
    <row r="184" spans="3:17" ht="14.25">
      <c r="C184" t="s">
        <v>174</v>
      </c>
      <c r="D184">
        <v>20716900</v>
      </c>
      <c r="E184" t="s">
        <v>175</v>
      </c>
      <c r="F184">
        <v>1</v>
      </c>
      <c r="G184" s="1">
        <v>8000000</v>
      </c>
      <c r="H184" s="1">
        <v>3750000</v>
      </c>
      <c r="I184" s="1">
        <v>3750000</v>
      </c>
      <c r="J184" s="1">
        <v>0</v>
      </c>
      <c r="K184" s="1">
        <v>43935</v>
      </c>
      <c r="L184" s="1">
        <v>0</v>
      </c>
      <c r="M184" s="1">
        <v>2247395.15</v>
      </c>
      <c r="N184" s="1">
        <v>2189765.15</v>
      </c>
      <c r="O184" s="1">
        <v>1458669.85</v>
      </c>
      <c r="P184" s="1">
        <v>1458669.85</v>
      </c>
      <c r="Q184" s="1"/>
    </row>
    <row r="185" spans="3:17" ht="14.25">
      <c r="C185" t="s">
        <v>174</v>
      </c>
      <c r="D185">
        <v>20717000</v>
      </c>
      <c r="E185" t="s">
        <v>175</v>
      </c>
      <c r="F185">
        <v>1</v>
      </c>
      <c r="G185" s="1">
        <v>4500000</v>
      </c>
      <c r="H185" s="1">
        <v>50554</v>
      </c>
      <c r="I185" s="1">
        <v>50554</v>
      </c>
      <c r="J185" s="1">
        <v>0</v>
      </c>
      <c r="K185" s="1">
        <v>397.67</v>
      </c>
      <c r="L185" s="1">
        <v>0</v>
      </c>
      <c r="M185" s="1">
        <v>41602.33</v>
      </c>
      <c r="N185" s="1">
        <v>41602.33</v>
      </c>
      <c r="O185" s="1">
        <v>8554</v>
      </c>
      <c r="P185" s="1">
        <v>8554</v>
      </c>
      <c r="Q185" s="1"/>
    </row>
    <row r="186" spans="3:17" ht="14.25">
      <c r="C186" t="s">
        <v>174</v>
      </c>
      <c r="D186">
        <v>20717500</v>
      </c>
      <c r="E186" t="s">
        <v>175</v>
      </c>
      <c r="F186">
        <v>1</v>
      </c>
      <c r="G186" s="1">
        <v>20506186</v>
      </c>
      <c r="H186" s="1">
        <v>19756186</v>
      </c>
      <c r="I186" s="1">
        <v>19756186</v>
      </c>
      <c r="J186" s="1">
        <v>3944189.27</v>
      </c>
      <c r="K186" s="1">
        <v>2356330.45</v>
      </c>
      <c r="L186" s="1">
        <v>0</v>
      </c>
      <c r="M186" s="1">
        <v>6621967.24</v>
      </c>
      <c r="N186" s="1">
        <v>2793728.51</v>
      </c>
      <c r="O186" s="1">
        <v>6833699.04</v>
      </c>
      <c r="P186" s="1">
        <v>6833699.04</v>
      </c>
      <c r="Q186" s="1"/>
    </row>
    <row r="187" spans="3:17" ht="14.25">
      <c r="C187" t="s">
        <v>174</v>
      </c>
      <c r="D187">
        <v>20718500</v>
      </c>
      <c r="E187" t="s">
        <v>175</v>
      </c>
      <c r="F187">
        <v>1</v>
      </c>
      <c r="G187" s="1">
        <v>0</v>
      </c>
      <c r="H187" s="1">
        <v>404985</v>
      </c>
      <c r="I187" s="1">
        <v>404985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404985</v>
      </c>
      <c r="P187" s="1">
        <v>404985</v>
      </c>
      <c r="Q187" s="1"/>
    </row>
    <row r="188" spans="3:17" ht="14.25">
      <c r="C188" t="s">
        <v>176</v>
      </c>
      <c r="D188">
        <v>20716900</v>
      </c>
      <c r="E188" t="s">
        <v>177</v>
      </c>
      <c r="F188">
        <v>1</v>
      </c>
      <c r="G188" s="1">
        <v>100000</v>
      </c>
      <c r="H188" s="1">
        <v>100000</v>
      </c>
      <c r="I188" s="1">
        <v>100000</v>
      </c>
      <c r="J188" s="1">
        <v>0</v>
      </c>
      <c r="K188" s="1">
        <v>1780</v>
      </c>
      <c r="L188" s="1">
        <v>0</v>
      </c>
      <c r="M188" s="1">
        <v>98220</v>
      </c>
      <c r="N188" s="1">
        <v>98220</v>
      </c>
      <c r="O188" s="1">
        <v>0</v>
      </c>
      <c r="P188" s="1">
        <v>0</v>
      </c>
      <c r="Q188" s="1"/>
    </row>
    <row r="189" spans="3:17" ht="14.25">
      <c r="C189" t="s">
        <v>176</v>
      </c>
      <c r="D189">
        <v>20717500</v>
      </c>
      <c r="E189" t="s">
        <v>177</v>
      </c>
      <c r="F189">
        <v>1</v>
      </c>
      <c r="G189" s="1">
        <v>52200000</v>
      </c>
      <c r="H189" s="1">
        <v>190900000</v>
      </c>
      <c r="I189" s="1">
        <v>190900000</v>
      </c>
      <c r="J189" s="1">
        <v>349895</v>
      </c>
      <c r="K189" s="1">
        <v>34018.92</v>
      </c>
      <c r="L189" s="1">
        <v>0</v>
      </c>
      <c r="M189" s="1">
        <v>179796252.98</v>
      </c>
      <c r="N189" s="1">
        <v>99940</v>
      </c>
      <c r="O189" s="1">
        <v>10719833.1</v>
      </c>
      <c r="P189" s="1">
        <v>10719833.1</v>
      </c>
      <c r="Q189" s="1"/>
    </row>
    <row r="190" spans="3:17" ht="14.25">
      <c r="C190" t="s">
        <v>178</v>
      </c>
      <c r="D190">
        <v>20716900</v>
      </c>
      <c r="E190" t="s">
        <v>179</v>
      </c>
      <c r="F190">
        <v>1</v>
      </c>
      <c r="G190" s="1">
        <v>800000</v>
      </c>
      <c r="H190" s="1">
        <v>800000</v>
      </c>
      <c r="I190" s="1">
        <v>800000</v>
      </c>
      <c r="J190" s="1">
        <v>0</v>
      </c>
      <c r="K190" s="1">
        <v>9545</v>
      </c>
      <c r="L190" s="1">
        <v>0</v>
      </c>
      <c r="M190" s="1">
        <v>790455</v>
      </c>
      <c r="N190" s="1">
        <v>790455</v>
      </c>
      <c r="O190" s="1">
        <v>0</v>
      </c>
      <c r="P190" s="1">
        <v>0</v>
      </c>
      <c r="Q190" s="1"/>
    </row>
    <row r="191" spans="3:17" ht="14.25">
      <c r="C191" t="s">
        <v>178</v>
      </c>
      <c r="D191">
        <v>20717500</v>
      </c>
      <c r="E191" t="s">
        <v>179</v>
      </c>
      <c r="F191">
        <v>1</v>
      </c>
      <c r="G191" s="1">
        <v>68233018</v>
      </c>
      <c r="H191" s="1">
        <v>169616615</v>
      </c>
      <c r="I191" s="1">
        <v>169616615</v>
      </c>
      <c r="J191" s="1">
        <v>0</v>
      </c>
      <c r="K191" s="1">
        <v>547144.5</v>
      </c>
      <c r="L191" s="1">
        <v>0</v>
      </c>
      <c r="M191" s="1">
        <v>136276458.18</v>
      </c>
      <c r="N191" s="1">
        <v>135681414.68</v>
      </c>
      <c r="O191" s="1">
        <v>32793012.32</v>
      </c>
      <c r="P191" s="1">
        <v>32793012.32</v>
      </c>
      <c r="Q191" s="1"/>
    </row>
    <row r="192" spans="3:17" ht="14.25">
      <c r="C192" t="s">
        <v>178</v>
      </c>
      <c r="D192">
        <v>20718500</v>
      </c>
      <c r="E192" t="s">
        <v>179</v>
      </c>
      <c r="F192">
        <v>1</v>
      </c>
      <c r="G192" s="1">
        <v>600000</v>
      </c>
      <c r="H192" s="1">
        <v>600000</v>
      </c>
      <c r="I192" s="1">
        <v>600000</v>
      </c>
      <c r="J192" s="1">
        <v>0</v>
      </c>
      <c r="K192" s="1">
        <v>177106</v>
      </c>
      <c r="L192" s="1">
        <v>0</v>
      </c>
      <c r="M192" s="1">
        <v>422894</v>
      </c>
      <c r="N192" s="1">
        <v>422894</v>
      </c>
      <c r="O192" s="1">
        <v>0</v>
      </c>
      <c r="P192" s="1">
        <v>0</v>
      </c>
      <c r="Q192" s="1"/>
    </row>
    <row r="193" spans="3:17" ht="14.25">
      <c r="C193" t="s">
        <v>180</v>
      </c>
      <c r="D193">
        <v>20717500</v>
      </c>
      <c r="E193" t="s">
        <v>181</v>
      </c>
      <c r="F193">
        <v>1</v>
      </c>
      <c r="G193" s="1">
        <v>65000000</v>
      </c>
      <c r="H193" s="1">
        <v>166000000</v>
      </c>
      <c r="I193" s="1">
        <v>166000000</v>
      </c>
      <c r="J193" s="1">
        <v>0</v>
      </c>
      <c r="K193" s="1">
        <v>103294</v>
      </c>
      <c r="L193" s="1">
        <v>0</v>
      </c>
      <c r="M193" s="1">
        <v>133481362.68</v>
      </c>
      <c r="N193" s="1">
        <v>133334656.68</v>
      </c>
      <c r="O193" s="1">
        <v>32415343.32</v>
      </c>
      <c r="P193" s="1">
        <v>32415343.32</v>
      </c>
      <c r="Q193" s="1"/>
    </row>
    <row r="194" spans="3:17" ht="14.25">
      <c r="C194" t="s">
        <v>182</v>
      </c>
      <c r="D194">
        <v>20716900</v>
      </c>
      <c r="E194" t="s">
        <v>183</v>
      </c>
      <c r="F194">
        <v>1</v>
      </c>
      <c r="G194" s="1">
        <v>800000</v>
      </c>
      <c r="H194" s="1">
        <v>800000</v>
      </c>
      <c r="I194" s="1">
        <v>800000</v>
      </c>
      <c r="J194" s="1">
        <v>0</v>
      </c>
      <c r="K194" s="1">
        <v>9545</v>
      </c>
      <c r="L194" s="1">
        <v>0</v>
      </c>
      <c r="M194" s="1">
        <v>790455</v>
      </c>
      <c r="N194" s="1">
        <v>790455</v>
      </c>
      <c r="O194" s="1">
        <v>0</v>
      </c>
      <c r="P194" s="1">
        <v>0</v>
      </c>
      <c r="Q194" s="1"/>
    </row>
    <row r="195" spans="3:17" ht="14.25">
      <c r="C195" t="s">
        <v>182</v>
      </c>
      <c r="D195">
        <v>20717500</v>
      </c>
      <c r="E195" t="s">
        <v>183</v>
      </c>
      <c r="F195">
        <v>1</v>
      </c>
      <c r="G195" s="1">
        <v>3233018</v>
      </c>
      <c r="H195" s="1">
        <v>3333018</v>
      </c>
      <c r="I195" s="1">
        <v>3333018</v>
      </c>
      <c r="J195" s="1">
        <v>0</v>
      </c>
      <c r="K195" s="1">
        <v>443850.5</v>
      </c>
      <c r="L195" s="1">
        <v>0</v>
      </c>
      <c r="M195" s="1">
        <v>2795095.5</v>
      </c>
      <c r="N195" s="1">
        <v>2346758</v>
      </c>
      <c r="O195" s="1">
        <v>94072</v>
      </c>
      <c r="P195" s="1">
        <v>94072</v>
      </c>
      <c r="Q195" s="1"/>
    </row>
    <row r="196" spans="3:17" ht="14.25">
      <c r="C196" t="s">
        <v>182</v>
      </c>
      <c r="D196">
        <v>20718500</v>
      </c>
      <c r="E196" t="s">
        <v>183</v>
      </c>
      <c r="F196">
        <v>1</v>
      </c>
      <c r="G196" s="1">
        <v>600000</v>
      </c>
      <c r="H196" s="1">
        <v>600000</v>
      </c>
      <c r="I196" s="1">
        <v>600000</v>
      </c>
      <c r="J196" s="1">
        <v>0</v>
      </c>
      <c r="K196" s="1">
        <v>177106</v>
      </c>
      <c r="L196" s="1">
        <v>0</v>
      </c>
      <c r="M196" s="1">
        <v>422894</v>
      </c>
      <c r="N196" s="1">
        <v>422894</v>
      </c>
      <c r="O196" s="1">
        <v>0</v>
      </c>
      <c r="P196" s="1">
        <v>0</v>
      </c>
      <c r="Q196" s="1"/>
    </row>
    <row r="197" spans="3:17" ht="14.25">
      <c r="C197" t="s">
        <v>184</v>
      </c>
      <c r="D197">
        <v>20717500</v>
      </c>
      <c r="E197" t="s">
        <v>185</v>
      </c>
      <c r="F197">
        <v>1</v>
      </c>
      <c r="G197" s="1">
        <v>0</v>
      </c>
      <c r="H197" s="1">
        <v>283597</v>
      </c>
      <c r="I197" s="1">
        <v>283597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283597</v>
      </c>
      <c r="P197" s="1">
        <v>283597</v>
      </c>
      <c r="Q197" s="1"/>
    </row>
    <row r="198" spans="3:17" ht="14.25">
      <c r="C198" t="s">
        <v>186</v>
      </c>
      <c r="D198">
        <v>20716900</v>
      </c>
      <c r="E198" t="s">
        <v>187</v>
      </c>
      <c r="F198">
        <v>1</v>
      </c>
      <c r="G198" s="1">
        <v>26650000</v>
      </c>
      <c r="H198" s="1">
        <v>25650000</v>
      </c>
      <c r="I198" s="1">
        <v>25650000</v>
      </c>
      <c r="J198" s="1">
        <v>0</v>
      </c>
      <c r="K198" s="1">
        <v>576742.79</v>
      </c>
      <c r="L198" s="1">
        <v>0</v>
      </c>
      <c r="M198" s="1">
        <v>21658766.06</v>
      </c>
      <c r="N198" s="1">
        <v>18580326.63</v>
      </c>
      <c r="O198" s="1">
        <v>3414491.15</v>
      </c>
      <c r="P198" s="1">
        <v>3414491.15</v>
      </c>
      <c r="Q198" s="1"/>
    </row>
    <row r="199" spans="3:17" ht="14.25">
      <c r="C199" t="s">
        <v>186</v>
      </c>
      <c r="D199">
        <v>20717000</v>
      </c>
      <c r="E199" t="s">
        <v>187</v>
      </c>
      <c r="F199">
        <v>1</v>
      </c>
      <c r="G199" s="1">
        <v>0</v>
      </c>
      <c r="H199" s="1">
        <v>187000</v>
      </c>
      <c r="I199" s="1">
        <v>187000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187000</v>
      </c>
      <c r="P199" s="1">
        <v>187000</v>
      </c>
      <c r="Q199" s="1"/>
    </row>
    <row r="200" spans="3:17" ht="14.25">
      <c r="C200" t="s">
        <v>186</v>
      </c>
      <c r="D200">
        <v>20717500</v>
      </c>
      <c r="E200" t="s">
        <v>187</v>
      </c>
      <c r="F200">
        <v>1</v>
      </c>
      <c r="G200" s="1">
        <v>9181512</v>
      </c>
      <c r="H200" s="1">
        <v>46589723</v>
      </c>
      <c r="I200" s="1">
        <v>46589723</v>
      </c>
      <c r="J200" s="1">
        <v>0</v>
      </c>
      <c r="K200" s="1">
        <v>8105841.28</v>
      </c>
      <c r="L200" s="1">
        <v>0</v>
      </c>
      <c r="M200" s="1">
        <v>25606929.15</v>
      </c>
      <c r="N200" s="1">
        <v>1537848.36</v>
      </c>
      <c r="O200" s="1">
        <v>12876952.57</v>
      </c>
      <c r="P200" s="1">
        <v>12876952.57</v>
      </c>
      <c r="Q200" s="1"/>
    </row>
    <row r="201" spans="3:17" ht="14.25">
      <c r="C201" t="s">
        <v>188</v>
      </c>
      <c r="D201">
        <v>20716900</v>
      </c>
      <c r="E201" t="s">
        <v>189</v>
      </c>
      <c r="F201">
        <v>1</v>
      </c>
      <c r="G201" s="1">
        <v>15700000</v>
      </c>
      <c r="H201" s="1">
        <v>15700000</v>
      </c>
      <c r="I201" s="1">
        <v>15700000</v>
      </c>
      <c r="J201" s="1">
        <v>0</v>
      </c>
      <c r="K201" s="1">
        <v>73978.55</v>
      </c>
      <c r="L201" s="1">
        <v>0</v>
      </c>
      <c r="M201" s="1">
        <v>15452856.45</v>
      </c>
      <c r="N201" s="1">
        <v>15434655</v>
      </c>
      <c r="O201" s="1">
        <v>173165</v>
      </c>
      <c r="P201" s="1">
        <v>173165</v>
      </c>
      <c r="Q201" s="1"/>
    </row>
    <row r="202" spans="3:17" ht="14.25">
      <c r="C202" t="s">
        <v>188</v>
      </c>
      <c r="D202">
        <v>20717500</v>
      </c>
      <c r="E202" t="s">
        <v>189</v>
      </c>
      <c r="F202">
        <v>1</v>
      </c>
      <c r="G202" s="1">
        <v>2026142</v>
      </c>
      <c r="H202" s="1">
        <v>11826142</v>
      </c>
      <c r="I202" s="1">
        <v>11826142</v>
      </c>
      <c r="J202" s="1">
        <v>0</v>
      </c>
      <c r="K202" s="1">
        <v>239473.01</v>
      </c>
      <c r="L202" s="1">
        <v>0</v>
      </c>
      <c r="M202" s="1">
        <v>10553645.99</v>
      </c>
      <c r="N202" s="1">
        <v>171604.93</v>
      </c>
      <c r="O202" s="1">
        <v>1033023</v>
      </c>
      <c r="P202" s="1">
        <v>1033023</v>
      </c>
      <c r="Q202" s="1"/>
    </row>
    <row r="203" spans="3:17" ht="14.25">
      <c r="C203" t="s">
        <v>190</v>
      </c>
      <c r="D203">
        <v>20716900</v>
      </c>
      <c r="E203" t="s">
        <v>191</v>
      </c>
      <c r="F203">
        <v>1</v>
      </c>
      <c r="G203" s="1">
        <v>2500000</v>
      </c>
      <c r="H203" s="1">
        <v>1000000</v>
      </c>
      <c r="I203" s="1">
        <v>1000000</v>
      </c>
      <c r="J203" s="1">
        <v>0</v>
      </c>
      <c r="K203" s="1">
        <v>0</v>
      </c>
      <c r="L203" s="1">
        <v>0</v>
      </c>
      <c r="M203" s="1">
        <v>989550.4</v>
      </c>
      <c r="N203" s="1">
        <v>0</v>
      </c>
      <c r="O203" s="1">
        <v>10449.6</v>
      </c>
      <c r="P203" s="1">
        <v>10449.6</v>
      </c>
      <c r="Q203" s="1"/>
    </row>
    <row r="204" spans="3:17" ht="14.25">
      <c r="C204" t="s">
        <v>190</v>
      </c>
      <c r="D204">
        <v>20717500</v>
      </c>
      <c r="E204" t="s">
        <v>191</v>
      </c>
      <c r="F204">
        <v>1</v>
      </c>
      <c r="G204" s="1">
        <v>1090661</v>
      </c>
      <c r="H204" s="1">
        <v>1032661</v>
      </c>
      <c r="I204" s="1">
        <v>1032661</v>
      </c>
      <c r="J204" s="1">
        <v>0</v>
      </c>
      <c r="K204" s="1">
        <v>353509.29</v>
      </c>
      <c r="L204" s="1">
        <v>0</v>
      </c>
      <c r="M204" s="1">
        <v>662151.71</v>
      </c>
      <c r="N204" s="1">
        <v>322851.71</v>
      </c>
      <c r="O204" s="1">
        <v>17000</v>
      </c>
      <c r="P204" s="1">
        <v>17000</v>
      </c>
      <c r="Q204" s="1"/>
    </row>
    <row r="205" spans="3:17" ht="14.25">
      <c r="C205" t="s">
        <v>192</v>
      </c>
      <c r="D205">
        <v>20717500</v>
      </c>
      <c r="E205" t="s">
        <v>193</v>
      </c>
      <c r="F205">
        <v>1</v>
      </c>
      <c r="G205" s="1">
        <v>750000</v>
      </c>
      <c r="H205" s="1">
        <v>750000</v>
      </c>
      <c r="I205" s="1">
        <v>750000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750000</v>
      </c>
      <c r="P205" s="1">
        <v>750000</v>
      </c>
      <c r="Q205" s="1"/>
    </row>
    <row r="206" spans="3:17" ht="14.25">
      <c r="C206" t="s">
        <v>194</v>
      </c>
      <c r="D206">
        <v>20716900</v>
      </c>
      <c r="E206" t="s">
        <v>195</v>
      </c>
      <c r="F206">
        <v>1</v>
      </c>
      <c r="G206" s="1">
        <v>6500000</v>
      </c>
      <c r="H206" s="1">
        <v>6500000</v>
      </c>
      <c r="I206" s="1">
        <v>6500000</v>
      </c>
      <c r="J206" s="1">
        <v>0</v>
      </c>
      <c r="K206" s="1">
        <v>502439.24</v>
      </c>
      <c r="L206" s="1">
        <v>0</v>
      </c>
      <c r="M206" s="1">
        <v>5141684.21</v>
      </c>
      <c r="N206" s="1">
        <v>3070996.63</v>
      </c>
      <c r="O206" s="1">
        <v>855876.55</v>
      </c>
      <c r="P206" s="1">
        <v>855876.55</v>
      </c>
      <c r="Q206" s="1"/>
    </row>
    <row r="207" spans="3:17" ht="14.25">
      <c r="C207" t="s">
        <v>194</v>
      </c>
      <c r="D207">
        <v>20717000</v>
      </c>
      <c r="E207" t="s">
        <v>195</v>
      </c>
      <c r="F207">
        <v>1</v>
      </c>
      <c r="G207" s="1">
        <v>0</v>
      </c>
      <c r="H207" s="1">
        <v>187000</v>
      </c>
      <c r="I207" s="1">
        <v>187000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187000</v>
      </c>
      <c r="P207" s="1">
        <v>187000</v>
      </c>
      <c r="Q207" s="1"/>
    </row>
    <row r="208" spans="3:17" ht="14.25">
      <c r="C208" t="s">
        <v>194</v>
      </c>
      <c r="D208">
        <v>20717500</v>
      </c>
      <c r="E208" t="s">
        <v>195</v>
      </c>
      <c r="F208">
        <v>1</v>
      </c>
      <c r="G208" s="1">
        <v>4334385</v>
      </c>
      <c r="H208" s="1">
        <v>2400596</v>
      </c>
      <c r="I208" s="1">
        <v>2400596</v>
      </c>
      <c r="J208" s="1">
        <v>0</v>
      </c>
      <c r="K208" s="1">
        <v>359336.13</v>
      </c>
      <c r="L208" s="1">
        <v>0</v>
      </c>
      <c r="M208" s="1">
        <v>1357131.45</v>
      </c>
      <c r="N208" s="1">
        <v>943391.72</v>
      </c>
      <c r="O208" s="1">
        <v>684128.42</v>
      </c>
      <c r="P208" s="1">
        <v>684128.42</v>
      </c>
      <c r="Q208" s="1"/>
    </row>
    <row r="209" spans="3:17" ht="14.25">
      <c r="C209" t="s">
        <v>196</v>
      </c>
      <c r="D209">
        <v>20716900</v>
      </c>
      <c r="E209" t="s">
        <v>197</v>
      </c>
      <c r="F209">
        <v>1</v>
      </c>
      <c r="G209" s="1">
        <v>150000</v>
      </c>
      <c r="H209" s="1">
        <v>150000</v>
      </c>
      <c r="I209" s="1">
        <v>150000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150000</v>
      </c>
      <c r="P209" s="1">
        <v>150000</v>
      </c>
      <c r="Q209" s="1"/>
    </row>
    <row r="210" spans="3:17" ht="14.25">
      <c r="C210" t="s">
        <v>196</v>
      </c>
      <c r="D210">
        <v>20717500</v>
      </c>
      <c r="E210" t="s">
        <v>197</v>
      </c>
      <c r="F210">
        <v>1</v>
      </c>
      <c r="G210" s="1">
        <v>530324</v>
      </c>
      <c r="H210" s="1">
        <v>330324</v>
      </c>
      <c r="I210" s="1">
        <v>330324</v>
      </c>
      <c r="J210" s="1">
        <v>0</v>
      </c>
      <c r="K210" s="1">
        <v>0</v>
      </c>
      <c r="L210" s="1">
        <v>0</v>
      </c>
      <c r="M210" s="1">
        <v>200000</v>
      </c>
      <c r="N210" s="1">
        <v>100000</v>
      </c>
      <c r="O210" s="1">
        <v>130324</v>
      </c>
      <c r="P210" s="1">
        <v>130324</v>
      </c>
      <c r="Q210" s="1"/>
    </row>
    <row r="211" spans="3:17" ht="14.25">
      <c r="C211" t="s">
        <v>198</v>
      </c>
      <c r="D211">
        <v>20716900</v>
      </c>
      <c r="E211" t="s">
        <v>199</v>
      </c>
      <c r="F211">
        <v>1</v>
      </c>
      <c r="G211" s="1">
        <v>300000</v>
      </c>
      <c r="H211" s="1">
        <v>800000</v>
      </c>
      <c r="I211" s="1">
        <v>800000</v>
      </c>
      <c r="J211" s="1">
        <v>0</v>
      </c>
      <c r="K211" s="1">
        <v>325</v>
      </c>
      <c r="L211" s="1">
        <v>0</v>
      </c>
      <c r="M211" s="1">
        <v>74675</v>
      </c>
      <c r="N211" s="1">
        <v>74675</v>
      </c>
      <c r="O211" s="1">
        <v>725000</v>
      </c>
      <c r="P211" s="1">
        <v>725000</v>
      </c>
      <c r="Q211" s="1"/>
    </row>
    <row r="212" spans="3:17" ht="14.25">
      <c r="C212" t="s">
        <v>198</v>
      </c>
      <c r="D212">
        <v>20717500</v>
      </c>
      <c r="E212" t="s">
        <v>199</v>
      </c>
      <c r="F212">
        <v>1</v>
      </c>
      <c r="G212" s="1">
        <v>200000</v>
      </c>
      <c r="H212" s="1">
        <v>10000000</v>
      </c>
      <c r="I212" s="1">
        <v>10000000</v>
      </c>
      <c r="J212" s="1">
        <v>0</v>
      </c>
      <c r="K212" s="1">
        <v>7153522.85</v>
      </c>
      <c r="L212" s="1">
        <v>0</v>
      </c>
      <c r="M212" s="1">
        <v>0</v>
      </c>
      <c r="N212" s="1">
        <v>0</v>
      </c>
      <c r="O212" s="1">
        <v>2846477.15</v>
      </c>
      <c r="P212" s="1">
        <v>2846477.15</v>
      </c>
      <c r="Q212" s="1"/>
    </row>
    <row r="213" spans="3:17" ht="14.25">
      <c r="C213" t="s">
        <v>200</v>
      </c>
      <c r="D213">
        <v>20716900</v>
      </c>
      <c r="E213" t="s">
        <v>201</v>
      </c>
      <c r="F213">
        <v>1</v>
      </c>
      <c r="G213" s="1">
        <v>1500000</v>
      </c>
      <c r="H213" s="1">
        <v>1500000</v>
      </c>
      <c r="I213" s="1">
        <v>1500000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1500000</v>
      </c>
      <c r="P213" s="1">
        <v>1500000</v>
      </c>
      <c r="Q213" s="1"/>
    </row>
    <row r="214" spans="3:17" ht="14.25">
      <c r="C214" t="s">
        <v>200</v>
      </c>
      <c r="D214">
        <v>20717500</v>
      </c>
      <c r="E214" t="s">
        <v>201</v>
      </c>
      <c r="F214">
        <v>1</v>
      </c>
      <c r="G214" s="1">
        <v>250000</v>
      </c>
      <c r="H214" s="1">
        <v>20250000</v>
      </c>
      <c r="I214" s="1">
        <v>20250000</v>
      </c>
      <c r="J214" s="1">
        <v>0</v>
      </c>
      <c r="K214" s="1">
        <v>0</v>
      </c>
      <c r="L214" s="1">
        <v>0</v>
      </c>
      <c r="M214" s="1">
        <v>12834000</v>
      </c>
      <c r="N214" s="1">
        <v>0</v>
      </c>
      <c r="O214" s="1">
        <v>7416000</v>
      </c>
      <c r="P214" s="1">
        <v>7416000</v>
      </c>
      <c r="Q214" s="1"/>
    </row>
    <row r="215" spans="3:17" ht="14.25">
      <c r="C215" t="s">
        <v>202</v>
      </c>
      <c r="D215">
        <v>20716900</v>
      </c>
      <c r="E215" t="s">
        <v>203</v>
      </c>
      <c r="F215">
        <v>1</v>
      </c>
      <c r="G215" s="1">
        <v>31000000</v>
      </c>
      <c r="H215" s="1">
        <v>3500000</v>
      </c>
      <c r="I215" s="1">
        <v>3500000</v>
      </c>
      <c r="J215" s="1">
        <v>0</v>
      </c>
      <c r="K215" s="1">
        <v>358936.32</v>
      </c>
      <c r="L215" s="1">
        <v>0</v>
      </c>
      <c r="M215" s="1">
        <v>1293491.68</v>
      </c>
      <c r="N215" s="1">
        <v>1284284.68</v>
      </c>
      <c r="O215" s="1">
        <v>1847572</v>
      </c>
      <c r="P215" s="1">
        <v>1847572</v>
      </c>
      <c r="Q215" s="1"/>
    </row>
    <row r="216" spans="3:17" ht="14.25">
      <c r="C216" t="s">
        <v>202</v>
      </c>
      <c r="D216">
        <v>20717000</v>
      </c>
      <c r="E216" t="s">
        <v>203</v>
      </c>
      <c r="F216">
        <v>1</v>
      </c>
      <c r="G216" s="1">
        <v>2000000</v>
      </c>
      <c r="H216" s="1">
        <v>842000</v>
      </c>
      <c r="I216" s="1">
        <v>842000</v>
      </c>
      <c r="J216" s="1">
        <v>0</v>
      </c>
      <c r="K216" s="1">
        <v>0</v>
      </c>
      <c r="L216" s="1">
        <v>0</v>
      </c>
      <c r="M216" s="1">
        <v>490872</v>
      </c>
      <c r="N216" s="1">
        <v>0</v>
      </c>
      <c r="O216" s="1">
        <v>351128</v>
      </c>
      <c r="P216" s="1">
        <v>351128</v>
      </c>
      <c r="Q216" s="1"/>
    </row>
    <row r="217" spans="3:17" ht="14.25">
      <c r="C217" t="s">
        <v>202</v>
      </c>
      <c r="D217">
        <v>20717500</v>
      </c>
      <c r="E217" t="s">
        <v>203</v>
      </c>
      <c r="F217">
        <v>1</v>
      </c>
      <c r="G217" s="1">
        <v>31458360</v>
      </c>
      <c r="H217" s="1">
        <v>24632910</v>
      </c>
      <c r="I217" s="1">
        <v>24632910</v>
      </c>
      <c r="J217" s="1">
        <v>0</v>
      </c>
      <c r="K217" s="1">
        <v>777255.79</v>
      </c>
      <c r="L217" s="1">
        <v>0</v>
      </c>
      <c r="M217" s="1">
        <v>19658491.16</v>
      </c>
      <c r="N217" s="1">
        <v>8632865.96</v>
      </c>
      <c r="O217" s="1">
        <v>4197163.05</v>
      </c>
      <c r="P217" s="1">
        <v>4197163.05</v>
      </c>
      <c r="Q217" s="1"/>
    </row>
    <row r="218" spans="3:17" ht="14.25">
      <c r="C218" t="s">
        <v>202</v>
      </c>
      <c r="D218">
        <v>20718500</v>
      </c>
      <c r="E218" t="s">
        <v>203</v>
      </c>
      <c r="F218">
        <v>1</v>
      </c>
      <c r="G218" s="1">
        <v>5000000</v>
      </c>
      <c r="H218" s="1">
        <v>4900000</v>
      </c>
      <c r="I218" s="1">
        <v>4900000</v>
      </c>
      <c r="J218" s="1">
        <v>0</v>
      </c>
      <c r="K218" s="1">
        <v>450000</v>
      </c>
      <c r="L218" s="1">
        <v>0</v>
      </c>
      <c r="M218" s="1">
        <v>0</v>
      </c>
      <c r="N218" s="1">
        <v>0</v>
      </c>
      <c r="O218" s="1">
        <v>4450000</v>
      </c>
      <c r="P218" s="1">
        <v>4450000</v>
      </c>
      <c r="Q218" s="1"/>
    </row>
    <row r="219" spans="3:17" ht="14.25">
      <c r="C219" t="s">
        <v>204</v>
      </c>
      <c r="D219">
        <v>20716900</v>
      </c>
      <c r="E219" t="s">
        <v>205</v>
      </c>
      <c r="F219">
        <v>1</v>
      </c>
      <c r="G219" s="1">
        <v>28000000</v>
      </c>
      <c r="H219" s="1">
        <v>500000</v>
      </c>
      <c r="I219" s="1">
        <v>500000</v>
      </c>
      <c r="J219" s="1">
        <v>0</v>
      </c>
      <c r="K219" s="1">
        <v>58480</v>
      </c>
      <c r="L219" s="1">
        <v>0</v>
      </c>
      <c r="M219" s="1">
        <v>241520</v>
      </c>
      <c r="N219" s="1">
        <v>241520</v>
      </c>
      <c r="O219" s="1">
        <v>200000</v>
      </c>
      <c r="P219" s="1">
        <v>200000</v>
      </c>
      <c r="Q219" s="1"/>
    </row>
    <row r="220" spans="3:17" ht="14.25">
      <c r="C220" t="s">
        <v>204</v>
      </c>
      <c r="D220">
        <v>20717500</v>
      </c>
      <c r="E220" t="s">
        <v>205</v>
      </c>
      <c r="F220">
        <v>1</v>
      </c>
      <c r="G220" s="1">
        <v>500000</v>
      </c>
      <c r="H220" s="1">
        <v>500000</v>
      </c>
      <c r="I220" s="1">
        <v>500000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500000</v>
      </c>
      <c r="P220" s="1">
        <v>500000</v>
      </c>
      <c r="Q220" s="1"/>
    </row>
    <row r="221" spans="3:17" ht="14.25">
      <c r="C221" t="s">
        <v>204</v>
      </c>
      <c r="D221">
        <v>20718500</v>
      </c>
      <c r="E221" t="s">
        <v>205</v>
      </c>
      <c r="F221">
        <v>1</v>
      </c>
      <c r="G221" s="1">
        <v>0</v>
      </c>
      <c r="H221" s="1">
        <v>150000</v>
      </c>
      <c r="I221" s="1">
        <v>150000</v>
      </c>
      <c r="J221" s="1">
        <v>0</v>
      </c>
      <c r="K221" s="1">
        <v>150000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/>
    </row>
    <row r="222" spans="3:17" ht="14.25">
      <c r="C222" t="s">
        <v>206</v>
      </c>
      <c r="D222">
        <v>20716900</v>
      </c>
      <c r="E222" t="s">
        <v>207</v>
      </c>
      <c r="F222">
        <v>1</v>
      </c>
      <c r="G222" s="1">
        <v>3000000</v>
      </c>
      <c r="H222" s="1">
        <v>3000000</v>
      </c>
      <c r="I222" s="1">
        <v>3000000</v>
      </c>
      <c r="J222" s="1">
        <v>0</v>
      </c>
      <c r="K222" s="1">
        <v>300456.32</v>
      </c>
      <c r="L222" s="1">
        <v>0</v>
      </c>
      <c r="M222" s="1">
        <v>1051971.68</v>
      </c>
      <c r="N222" s="1">
        <v>1042764.68</v>
      </c>
      <c r="O222" s="1">
        <v>1647572</v>
      </c>
      <c r="P222" s="1">
        <v>1647572</v>
      </c>
      <c r="Q222" s="1"/>
    </row>
    <row r="223" spans="3:17" ht="14.25">
      <c r="C223" t="s">
        <v>206</v>
      </c>
      <c r="D223">
        <v>20717000</v>
      </c>
      <c r="E223" t="s">
        <v>207</v>
      </c>
      <c r="F223">
        <v>1</v>
      </c>
      <c r="G223" s="1">
        <v>2000000</v>
      </c>
      <c r="H223" s="1">
        <v>842000</v>
      </c>
      <c r="I223" s="1">
        <v>842000</v>
      </c>
      <c r="J223" s="1">
        <v>0</v>
      </c>
      <c r="K223" s="1">
        <v>0</v>
      </c>
      <c r="L223" s="1">
        <v>0</v>
      </c>
      <c r="M223" s="1">
        <v>490872</v>
      </c>
      <c r="N223" s="1">
        <v>0</v>
      </c>
      <c r="O223" s="1">
        <v>351128</v>
      </c>
      <c r="P223" s="1">
        <v>351128</v>
      </c>
      <c r="Q223" s="1"/>
    </row>
    <row r="224" spans="3:17" ht="14.25">
      <c r="C224" t="s">
        <v>206</v>
      </c>
      <c r="D224">
        <v>20717500</v>
      </c>
      <c r="E224" t="s">
        <v>207</v>
      </c>
      <c r="F224">
        <v>1</v>
      </c>
      <c r="G224" s="1">
        <v>30958360</v>
      </c>
      <c r="H224" s="1">
        <v>24132910</v>
      </c>
      <c r="I224" s="1">
        <v>24132910</v>
      </c>
      <c r="J224" s="1">
        <v>0</v>
      </c>
      <c r="K224" s="1">
        <v>777255.79</v>
      </c>
      <c r="L224" s="1">
        <v>0</v>
      </c>
      <c r="M224" s="1">
        <v>19658491.16</v>
      </c>
      <c r="N224" s="1">
        <v>8632865.96</v>
      </c>
      <c r="O224" s="1">
        <v>3697163.05</v>
      </c>
      <c r="P224" s="1">
        <v>3697163.05</v>
      </c>
      <c r="Q224" s="1"/>
    </row>
    <row r="225" spans="3:17" ht="14.25">
      <c r="C225" t="s">
        <v>206</v>
      </c>
      <c r="D225">
        <v>20718500</v>
      </c>
      <c r="E225" t="s">
        <v>207</v>
      </c>
      <c r="F225">
        <v>1</v>
      </c>
      <c r="G225" s="1">
        <v>5000000</v>
      </c>
      <c r="H225" s="1">
        <v>4750000</v>
      </c>
      <c r="I225" s="1">
        <v>4750000</v>
      </c>
      <c r="J225" s="1">
        <v>0</v>
      </c>
      <c r="K225" s="1">
        <v>300000</v>
      </c>
      <c r="L225" s="1">
        <v>0</v>
      </c>
      <c r="M225" s="1">
        <v>0</v>
      </c>
      <c r="N225" s="1">
        <v>0</v>
      </c>
      <c r="O225" s="1">
        <v>4450000</v>
      </c>
      <c r="P225" s="1">
        <v>4450000</v>
      </c>
      <c r="Q225" s="1"/>
    </row>
    <row r="226" spans="3:17" ht="14.25">
      <c r="C226" t="s">
        <v>208</v>
      </c>
      <c r="D226">
        <v>20716900</v>
      </c>
      <c r="E226" t="s">
        <v>209</v>
      </c>
      <c r="F226">
        <v>1</v>
      </c>
      <c r="G226" s="1">
        <v>15266869</v>
      </c>
      <c r="H226" s="1">
        <v>23916869</v>
      </c>
      <c r="I226" s="1">
        <v>23916869</v>
      </c>
      <c r="J226" s="1">
        <v>0</v>
      </c>
      <c r="K226" s="1">
        <v>3795079</v>
      </c>
      <c r="L226" s="1">
        <v>0</v>
      </c>
      <c r="M226" s="1">
        <v>15806890.81</v>
      </c>
      <c r="N226" s="1">
        <v>11973271.9</v>
      </c>
      <c r="O226" s="1">
        <v>4314899.19</v>
      </c>
      <c r="P226" s="1">
        <v>4314899.19</v>
      </c>
      <c r="Q226" s="1"/>
    </row>
    <row r="227" spans="3:17" ht="14.25">
      <c r="C227" t="s">
        <v>208</v>
      </c>
      <c r="D227">
        <v>20717000</v>
      </c>
      <c r="E227" t="s">
        <v>209</v>
      </c>
      <c r="F227">
        <v>1</v>
      </c>
      <c r="G227" s="1">
        <v>4455508</v>
      </c>
      <c r="H227" s="1">
        <v>1055508</v>
      </c>
      <c r="I227" s="1">
        <v>1055508</v>
      </c>
      <c r="J227" s="1">
        <v>0</v>
      </c>
      <c r="K227" s="1">
        <v>1513.03</v>
      </c>
      <c r="L227" s="1">
        <v>0</v>
      </c>
      <c r="M227" s="1">
        <v>848392.63</v>
      </c>
      <c r="N227" s="1">
        <v>848392.63</v>
      </c>
      <c r="O227" s="1">
        <v>205602.34</v>
      </c>
      <c r="P227" s="1">
        <v>205602.34</v>
      </c>
      <c r="Q227" s="1"/>
    </row>
    <row r="228" spans="3:17" ht="14.25">
      <c r="C228" t="s">
        <v>208</v>
      </c>
      <c r="D228">
        <v>20717500</v>
      </c>
      <c r="E228" t="s">
        <v>209</v>
      </c>
      <c r="F228">
        <v>1</v>
      </c>
      <c r="G228" s="1">
        <v>26938661</v>
      </c>
      <c r="H228" s="1">
        <v>27522656</v>
      </c>
      <c r="I228" s="1">
        <v>27522656</v>
      </c>
      <c r="J228" s="1">
        <v>102806.15</v>
      </c>
      <c r="K228" s="1">
        <v>5246416.44</v>
      </c>
      <c r="L228" s="1">
        <v>0</v>
      </c>
      <c r="M228" s="1">
        <v>14867186.42</v>
      </c>
      <c r="N228" s="1">
        <v>8096330.86</v>
      </c>
      <c r="O228" s="1">
        <v>7306246.99</v>
      </c>
      <c r="P228" s="1">
        <v>7306246.99</v>
      </c>
      <c r="Q228" s="1"/>
    </row>
    <row r="229" spans="3:17" ht="14.25">
      <c r="C229" t="s">
        <v>208</v>
      </c>
      <c r="D229">
        <v>20718500</v>
      </c>
      <c r="E229" t="s">
        <v>209</v>
      </c>
      <c r="F229">
        <v>1</v>
      </c>
      <c r="G229" s="1">
        <v>2155200</v>
      </c>
      <c r="H229" s="1">
        <v>2255200</v>
      </c>
      <c r="I229" s="1">
        <v>2255200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2255200</v>
      </c>
      <c r="P229" s="1">
        <v>2255200</v>
      </c>
      <c r="Q229" s="1"/>
    </row>
    <row r="230" spans="3:17" ht="14.25">
      <c r="C230" t="s">
        <v>210</v>
      </c>
      <c r="D230">
        <v>20716900</v>
      </c>
      <c r="E230" t="s">
        <v>211</v>
      </c>
      <c r="F230">
        <v>1</v>
      </c>
      <c r="G230" s="1">
        <v>2500000</v>
      </c>
      <c r="H230" s="1">
        <v>3250000</v>
      </c>
      <c r="I230" s="1">
        <v>3250000</v>
      </c>
      <c r="J230" s="1">
        <v>0</v>
      </c>
      <c r="K230" s="1">
        <v>1823090.67</v>
      </c>
      <c r="L230" s="1">
        <v>0</v>
      </c>
      <c r="M230" s="1">
        <v>925542.65</v>
      </c>
      <c r="N230" s="1">
        <v>538746.19</v>
      </c>
      <c r="O230" s="1">
        <v>501366.68</v>
      </c>
      <c r="P230" s="1">
        <v>501366.68</v>
      </c>
      <c r="Q230" s="1"/>
    </row>
    <row r="231" spans="3:17" ht="14.25">
      <c r="C231" t="s">
        <v>210</v>
      </c>
      <c r="D231">
        <v>20717000</v>
      </c>
      <c r="E231" t="s">
        <v>211</v>
      </c>
      <c r="F231">
        <v>1</v>
      </c>
      <c r="G231" s="1">
        <v>2157754</v>
      </c>
      <c r="H231" s="1">
        <v>357754</v>
      </c>
      <c r="I231" s="1">
        <v>357754</v>
      </c>
      <c r="J231" s="1">
        <v>0</v>
      </c>
      <c r="K231" s="1">
        <v>638.86</v>
      </c>
      <c r="L231" s="1">
        <v>0</v>
      </c>
      <c r="M231" s="1">
        <v>162951.04</v>
      </c>
      <c r="N231" s="1">
        <v>162951.04</v>
      </c>
      <c r="O231" s="1">
        <v>194164.1</v>
      </c>
      <c r="P231" s="1">
        <v>194164.1</v>
      </c>
      <c r="Q231" s="1"/>
    </row>
    <row r="232" spans="3:17" ht="14.25">
      <c r="C232" t="s">
        <v>210</v>
      </c>
      <c r="D232">
        <v>20717500</v>
      </c>
      <c r="E232" t="s">
        <v>211</v>
      </c>
      <c r="F232">
        <v>1</v>
      </c>
      <c r="G232" s="1">
        <v>7164401</v>
      </c>
      <c r="H232" s="1">
        <v>5614800</v>
      </c>
      <c r="I232" s="1">
        <v>5614800</v>
      </c>
      <c r="J232" s="1">
        <v>37846.15</v>
      </c>
      <c r="K232" s="1">
        <v>1374500.5</v>
      </c>
      <c r="L232" s="1">
        <v>0</v>
      </c>
      <c r="M232" s="1">
        <v>2286298.89</v>
      </c>
      <c r="N232" s="1">
        <v>1188689.04</v>
      </c>
      <c r="O232" s="1">
        <v>1916154.46</v>
      </c>
      <c r="P232" s="1">
        <v>1916154.46</v>
      </c>
      <c r="Q232" s="1"/>
    </row>
    <row r="233" spans="3:17" ht="14.25">
      <c r="C233" t="s">
        <v>210</v>
      </c>
      <c r="D233">
        <v>20718500</v>
      </c>
      <c r="E233" t="s">
        <v>211</v>
      </c>
      <c r="F233">
        <v>1</v>
      </c>
      <c r="G233" s="1">
        <v>0</v>
      </c>
      <c r="H233" s="1">
        <v>100000</v>
      </c>
      <c r="I233" s="1">
        <v>100000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100000</v>
      </c>
      <c r="P233" s="1">
        <v>100000</v>
      </c>
      <c r="Q233" s="1"/>
    </row>
    <row r="234" spans="3:17" ht="14.25">
      <c r="C234" t="s">
        <v>212</v>
      </c>
      <c r="D234">
        <v>20716900</v>
      </c>
      <c r="E234" t="s">
        <v>213</v>
      </c>
      <c r="F234">
        <v>1</v>
      </c>
      <c r="G234" s="1">
        <v>2000000</v>
      </c>
      <c r="H234" s="1">
        <v>2000000</v>
      </c>
      <c r="I234" s="1">
        <v>2000000</v>
      </c>
      <c r="J234" s="1">
        <v>0</v>
      </c>
      <c r="K234" s="1">
        <v>380479.7</v>
      </c>
      <c r="L234" s="1">
        <v>0</v>
      </c>
      <c r="M234" s="1">
        <v>619520.3</v>
      </c>
      <c r="N234" s="1">
        <v>619520.3</v>
      </c>
      <c r="O234" s="1">
        <v>1000000</v>
      </c>
      <c r="P234" s="1">
        <v>1000000</v>
      </c>
      <c r="Q234" s="1"/>
    </row>
    <row r="235" spans="3:17" ht="14.25">
      <c r="C235" t="s">
        <v>214</v>
      </c>
      <c r="D235">
        <v>20716900</v>
      </c>
      <c r="E235" t="s">
        <v>215</v>
      </c>
      <c r="F235">
        <v>1</v>
      </c>
      <c r="G235" s="1">
        <v>3000000</v>
      </c>
      <c r="H235" s="1">
        <v>11400000</v>
      </c>
      <c r="I235" s="1">
        <v>11400000</v>
      </c>
      <c r="J235" s="1">
        <v>0</v>
      </c>
      <c r="K235" s="1">
        <v>391472.85</v>
      </c>
      <c r="L235" s="1">
        <v>0</v>
      </c>
      <c r="M235" s="1">
        <v>11002625.78</v>
      </c>
      <c r="N235" s="1">
        <v>8575775.78</v>
      </c>
      <c r="O235" s="1">
        <v>5901.37</v>
      </c>
      <c r="P235" s="1">
        <v>5901.37</v>
      </c>
      <c r="Q235" s="1"/>
    </row>
    <row r="236" spans="3:17" ht="14.25">
      <c r="C236" t="s">
        <v>214</v>
      </c>
      <c r="D236">
        <v>20717000</v>
      </c>
      <c r="E236" t="s">
        <v>215</v>
      </c>
      <c r="F236">
        <v>1</v>
      </c>
      <c r="G236" s="1">
        <v>2297754</v>
      </c>
      <c r="H236" s="1">
        <v>697754</v>
      </c>
      <c r="I236" s="1">
        <v>697754</v>
      </c>
      <c r="J236" s="1">
        <v>0</v>
      </c>
      <c r="K236" s="1">
        <v>874.17</v>
      </c>
      <c r="L236" s="1">
        <v>0</v>
      </c>
      <c r="M236" s="1">
        <v>685441.59</v>
      </c>
      <c r="N236" s="1">
        <v>685441.59</v>
      </c>
      <c r="O236" s="1">
        <v>11438.24</v>
      </c>
      <c r="P236" s="1">
        <v>11438.24</v>
      </c>
      <c r="Q236" s="1"/>
    </row>
    <row r="237" spans="3:17" ht="14.25">
      <c r="C237" t="s">
        <v>214</v>
      </c>
      <c r="D237">
        <v>20717500</v>
      </c>
      <c r="E237" t="s">
        <v>215</v>
      </c>
      <c r="F237">
        <v>1</v>
      </c>
      <c r="G237" s="1">
        <v>11960605</v>
      </c>
      <c r="H237" s="1">
        <v>12244201</v>
      </c>
      <c r="I237" s="1">
        <v>12244201</v>
      </c>
      <c r="J237" s="1">
        <v>64960</v>
      </c>
      <c r="K237" s="1">
        <v>2369556.29</v>
      </c>
      <c r="L237" s="1">
        <v>0</v>
      </c>
      <c r="M237" s="1">
        <v>6758864.71</v>
      </c>
      <c r="N237" s="1">
        <v>4213794.83</v>
      </c>
      <c r="O237" s="1">
        <v>3050820</v>
      </c>
      <c r="P237" s="1">
        <v>3050820</v>
      </c>
      <c r="Q237" s="1"/>
    </row>
    <row r="238" spans="3:17" ht="14.25">
      <c r="C238" t="s">
        <v>214</v>
      </c>
      <c r="D238">
        <v>20718500</v>
      </c>
      <c r="E238" t="s">
        <v>215</v>
      </c>
      <c r="F238">
        <v>1</v>
      </c>
      <c r="G238" s="1">
        <v>1230100</v>
      </c>
      <c r="H238" s="1">
        <v>1230100</v>
      </c>
      <c r="I238" s="1">
        <v>1230100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1230100</v>
      </c>
      <c r="P238" s="1">
        <v>1230100</v>
      </c>
      <c r="Q238" s="1"/>
    </row>
    <row r="239" spans="3:17" ht="14.25">
      <c r="C239" t="s">
        <v>216</v>
      </c>
      <c r="D239">
        <v>20716900</v>
      </c>
      <c r="E239" t="s">
        <v>217</v>
      </c>
      <c r="F239">
        <v>1</v>
      </c>
      <c r="G239" s="1">
        <v>1500000</v>
      </c>
      <c r="H239" s="1">
        <v>1500000</v>
      </c>
      <c r="I239" s="1">
        <v>1500000</v>
      </c>
      <c r="J239" s="1">
        <v>0</v>
      </c>
      <c r="K239" s="1">
        <v>80699.23</v>
      </c>
      <c r="L239" s="1">
        <v>0</v>
      </c>
      <c r="M239" s="1">
        <v>1071700.77</v>
      </c>
      <c r="N239" s="1">
        <v>269300.77</v>
      </c>
      <c r="O239" s="1">
        <v>347600</v>
      </c>
      <c r="P239" s="1">
        <v>347600</v>
      </c>
      <c r="Q239" s="1"/>
    </row>
    <row r="240" spans="3:17" ht="14.25">
      <c r="C240" t="s">
        <v>216</v>
      </c>
      <c r="D240">
        <v>20717500</v>
      </c>
      <c r="E240" t="s">
        <v>217</v>
      </c>
      <c r="F240">
        <v>1</v>
      </c>
      <c r="G240" s="1">
        <v>784160</v>
      </c>
      <c r="H240" s="1">
        <v>2834160</v>
      </c>
      <c r="I240" s="1">
        <v>2834160</v>
      </c>
      <c r="J240" s="1">
        <v>0</v>
      </c>
      <c r="K240" s="1">
        <v>767425</v>
      </c>
      <c r="L240" s="1">
        <v>0</v>
      </c>
      <c r="M240" s="1">
        <v>1769000</v>
      </c>
      <c r="N240" s="1">
        <v>140000</v>
      </c>
      <c r="O240" s="1">
        <v>297735</v>
      </c>
      <c r="P240" s="1">
        <v>297735</v>
      </c>
      <c r="Q240" s="1"/>
    </row>
    <row r="241" spans="3:17" ht="14.25">
      <c r="C241" t="s">
        <v>218</v>
      </c>
      <c r="D241">
        <v>20716900</v>
      </c>
      <c r="E241" t="s">
        <v>219</v>
      </c>
      <c r="F241">
        <v>1</v>
      </c>
      <c r="G241" s="1">
        <v>2318434</v>
      </c>
      <c r="H241" s="1">
        <v>818434</v>
      </c>
      <c r="I241" s="1">
        <v>818434</v>
      </c>
      <c r="J241" s="1">
        <v>0</v>
      </c>
      <c r="K241" s="1">
        <v>347.55</v>
      </c>
      <c r="L241" s="1">
        <v>0</v>
      </c>
      <c r="M241" s="1">
        <v>817138.01</v>
      </c>
      <c r="N241" s="1">
        <v>612875.56</v>
      </c>
      <c r="O241" s="1">
        <v>948.44</v>
      </c>
      <c r="P241" s="1">
        <v>948.44</v>
      </c>
      <c r="Q241" s="1"/>
    </row>
    <row r="242" spans="3:17" ht="14.25">
      <c r="C242" t="s">
        <v>218</v>
      </c>
      <c r="D242">
        <v>20717500</v>
      </c>
      <c r="E242" t="s">
        <v>219</v>
      </c>
      <c r="F242">
        <v>1</v>
      </c>
      <c r="G242" s="1">
        <v>5729495</v>
      </c>
      <c r="H242" s="1">
        <v>5429495</v>
      </c>
      <c r="I242" s="1">
        <v>5429495</v>
      </c>
      <c r="J242" s="1">
        <v>0</v>
      </c>
      <c r="K242" s="1">
        <v>534916.99</v>
      </c>
      <c r="L242" s="1">
        <v>0</v>
      </c>
      <c r="M242" s="1">
        <v>3753040.48</v>
      </c>
      <c r="N242" s="1">
        <v>2313639.65</v>
      </c>
      <c r="O242" s="1">
        <v>1141537.53</v>
      </c>
      <c r="P242" s="1">
        <v>1141537.53</v>
      </c>
      <c r="Q242" s="1"/>
    </row>
    <row r="243" spans="3:17" ht="14.25">
      <c r="C243" t="s">
        <v>220</v>
      </c>
      <c r="D243">
        <v>20716900</v>
      </c>
      <c r="E243" t="s">
        <v>221</v>
      </c>
      <c r="F243">
        <v>1</v>
      </c>
      <c r="G243" s="1">
        <v>2318435</v>
      </c>
      <c r="H243" s="1">
        <v>2318435</v>
      </c>
      <c r="I243" s="1">
        <v>2318435</v>
      </c>
      <c r="J243" s="1">
        <v>0</v>
      </c>
      <c r="K243" s="1">
        <v>500000</v>
      </c>
      <c r="L243" s="1">
        <v>0</v>
      </c>
      <c r="M243" s="1">
        <v>0</v>
      </c>
      <c r="N243" s="1">
        <v>0</v>
      </c>
      <c r="O243" s="1">
        <v>1818435</v>
      </c>
      <c r="P243" s="1">
        <v>1818435</v>
      </c>
      <c r="Q243" s="1"/>
    </row>
    <row r="244" spans="3:17" ht="14.25">
      <c r="C244" t="s">
        <v>220</v>
      </c>
      <c r="D244">
        <v>20717500</v>
      </c>
      <c r="E244" t="s">
        <v>221</v>
      </c>
      <c r="F244">
        <v>1</v>
      </c>
      <c r="G244" s="1">
        <v>100000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/>
    </row>
    <row r="245" spans="3:17" ht="14.25">
      <c r="C245" t="s">
        <v>222</v>
      </c>
      <c r="D245">
        <v>20716900</v>
      </c>
      <c r="E245" t="s">
        <v>223</v>
      </c>
      <c r="F245">
        <v>1</v>
      </c>
      <c r="G245" s="1">
        <v>630000</v>
      </c>
      <c r="H245" s="1">
        <v>630000</v>
      </c>
      <c r="I245" s="1">
        <v>630000</v>
      </c>
      <c r="J245" s="1">
        <v>0</v>
      </c>
      <c r="K245" s="1">
        <v>259908</v>
      </c>
      <c r="L245" s="1">
        <v>0</v>
      </c>
      <c r="M245" s="1">
        <v>65092</v>
      </c>
      <c r="N245" s="1">
        <v>51782</v>
      </c>
      <c r="O245" s="1">
        <v>305000</v>
      </c>
      <c r="P245" s="1">
        <v>305000</v>
      </c>
      <c r="Q245" s="1"/>
    </row>
    <row r="246" spans="3:17" ht="14.25">
      <c r="C246" t="s">
        <v>222</v>
      </c>
      <c r="D246">
        <v>20717500</v>
      </c>
      <c r="E246" t="s">
        <v>223</v>
      </c>
      <c r="F246">
        <v>1</v>
      </c>
      <c r="G246" s="1">
        <v>100000</v>
      </c>
      <c r="H246" s="1">
        <v>300000</v>
      </c>
      <c r="I246" s="1">
        <v>300000</v>
      </c>
      <c r="J246" s="1">
        <v>0</v>
      </c>
      <c r="K246" s="1">
        <v>200000</v>
      </c>
      <c r="L246" s="1">
        <v>0</v>
      </c>
      <c r="M246" s="1">
        <v>0</v>
      </c>
      <c r="N246" s="1">
        <v>0</v>
      </c>
      <c r="O246" s="1">
        <v>100000</v>
      </c>
      <c r="P246" s="1">
        <v>100000</v>
      </c>
      <c r="Q246" s="1"/>
    </row>
    <row r="247" spans="3:17" ht="14.25">
      <c r="C247" t="s">
        <v>224</v>
      </c>
      <c r="D247">
        <v>20716900</v>
      </c>
      <c r="E247" t="s">
        <v>225</v>
      </c>
      <c r="F247">
        <v>1</v>
      </c>
      <c r="G247" s="1">
        <v>1000000</v>
      </c>
      <c r="H247" s="1">
        <v>2000000</v>
      </c>
      <c r="I247" s="1">
        <v>2000000</v>
      </c>
      <c r="J247" s="1">
        <v>0</v>
      </c>
      <c r="K247" s="1">
        <v>359081</v>
      </c>
      <c r="L247" s="1">
        <v>0</v>
      </c>
      <c r="M247" s="1">
        <v>1305271.3</v>
      </c>
      <c r="N247" s="1">
        <v>1305271.3</v>
      </c>
      <c r="O247" s="1">
        <v>335647.7</v>
      </c>
      <c r="P247" s="1">
        <v>335647.7</v>
      </c>
      <c r="Q247" s="1"/>
    </row>
    <row r="248" spans="3:17" ht="14.25">
      <c r="C248" t="s">
        <v>224</v>
      </c>
      <c r="D248">
        <v>20717500</v>
      </c>
      <c r="E248" t="s">
        <v>225</v>
      </c>
      <c r="F248">
        <v>1</v>
      </c>
      <c r="G248" s="1">
        <v>1100000</v>
      </c>
      <c r="H248" s="1">
        <v>1100000</v>
      </c>
      <c r="I248" s="1">
        <v>1100000</v>
      </c>
      <c r="J248" s="1">
        <v>0</v>
      </c>
      <c r="K248" s="1">
        <v>17.66</v>
      </c>
      <c r="L248" s="1">
        <v>0</v>
      </c>
      <c r="M248" s="1">
        <v>299982.34</v>
      </c>
      <c r="N248" s="1">
        <v>240207.34</v>
      </c>
      <c r="O248" s="1">
        <v>800000</v>
      </c>
      <c r="P248" s="1">
        <v>800000</v>
      </c>
      <c r="Q248" s="1"/>
    </row>
    <row r="249" spans="3:17" ht="14.25">
      <c r="C249" t="s">
        <v>224</v>
      </c>
      <c r="D249">
        <v>20718500</v>
      </c>
      <c r="E249" t="s">
        <v>225</v>
      </c>
      <c r="F249">
        <v>1</v>
      </c>
      <c r="G249" s="1">
        <v>925100</v>
      </c>
      <c r="H249" s="1">
        <v>925100</v>
      </c>
      <c r="I249" s="1">
        <v>925100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925100</v>
      </c>
      <c r="P249" s="1">
        <v>925100</v>
      </c>
      <c r="Q249" s="1"/>
    </row>
    <row r="250" spans="3:17" ht="14.25">
      <c r="C250" t="s">
        <v>226</v>
      </c>
      <c r="D250">
        <v>20716900</v>
      </c>
      <c r="E250" t="s">
        <v>227</v>
      </c>
      <c r="F250">
        <v>1</v>
      </c>
      <c r="G250" s="1">
        <v>300175826</v>
      </c>
      <c r="H250" s="1">
        <v>977583639</v>
      </c>
      <c r="I250" s="1">
        <v>977583639</v>
      </c>
      <c r="J250" s="1">
        <v>250000</v>
      </c>
      <c r="K250" s="1">
        <v>13397785.49</v>
      </c>
      <c r="L250" s="1">
        <v>1490000</v>
      </c>
      <c r="M250" s="1">
        <v>835598727.82</v>
      </c>
      <c r="N250" s="1">
        <v>186490480.46</v>
      </c>
      <c r="O250" s="1">
        <v>126847125.69</v>
      </c>
      <c r="P250" s="1">
        <v>126847125.69</v>
      </c>
      <c r="Q250" s="1"/>
    </row>
    <row r="251" spans="3:17" ht="14.25">
      <c r="C251" t="s">
        <v>226</v>
      </c>
      <c r="D251">
        <v>20717000</v>
      </c>
      <c r="E251" t="s">
        <v>227</v>
      </c>
      <c r="F251">
        <v>1</v>
      </c>
      <c r="G251" s="1">
        <v>3500000</v>
      </c>
      <c r="H251" s="1">
        <v>14771465</v>
      </c>
      <c r="I251" s="1">
        <v>14771465</v>
      </c>
      <c r="J251" s="1">
        <v>0</v>
      </c>
      <c r="K251" s="1">
        <v>73841.16</v>
      </c>
      <c r="L251" s="1">
        <v>0</v>
      </c>
      <c r="M251" s="1">
        <v>9965077.82</v>
      </c>
      <c r="N251" s="1">
        <v>7856077.82</v>
      </c>
      <c r="O251" s="1">
        <v>4732546.02</v>
      </c>
      <c r="P251" s="1">
        <v>4732546.02</v>
      </c>
      <c r="Q251" s="1"/>
    </row>
    <row r="252" spans="3:17" ht="14.25">
      <c r="C252" t="s">
        <v>226</v>
      </c>
      <c r="D252">
        <v>20717500</v>
      </c>
      <c r="E252" t="s">
        <v>227</v>
      </c>
      <c r="F252">
        <v>1</v>
      </c>
      <c r="G252" s="1">
        <v>161350000</v>
      </c>
      <c r="H252" s="1">
        <v>119936998</v>
      </c>
      <c r="I252" s="1">
        <v>119936998</v>
      </c>
      <c r="J252" s="1">
        <v>0</v>
      </c>
      <c r="K252" s="1">
        <v>4305500.38</v>
      </c>
      <c r="L252" s="1">
        <v>0</v>
      </c>
      <c r="M252" s="1">
        <v>62809507.58</v>
      </c>
      <c r="N252" s="1">
        <v>12634949.9</v>
      </c>
      <c r="O252" s="1">
        <v>52821990.04</v>
      </c>
      <c r="P252" s="1">
        <v>52821990.04</v>
      </c>
      <c r="Q252" s="1"/>
    </row>
    <row r="253" spans="3:17" ht="14.25">
      <c r="C253" t="s">
        <v>226</v>
      </c>
      <c r="D253">
        <v>20718500</v>
      </c>
      <c r="E253" t="s">
        <v>227</v>
      </c>
      <c r="F253">
        <v>280</v>
      </c>
      <c r="G253" s="1">
        <v>2500000</v>
      </c>
      <c r="H253" s="1">
        <v>2500000</v>
      </c>
      <c r="I253" s="1">
        <v>2500000</v>
      </c>
      <c r="J253" s="1">
        <v>1865000</v>
      </c>
      <c r="K253" s="1">
        <v>0</v>
      </c>
      <c r="L253" s="1">
        <v>0</v>
      </c>
      <c r="M253" s="1">
        <v>0</v>
      </c>
      <c r="N253" s="1">
        <v>0</v>
      </c>
      <c r="O253" s="1">
        <v>635000</v>
      </c>
      <c r="P253" s="1">
        <v>635000</v>
      </c>
      <c r="Q253" s="1"/>
    </row>
    <row r="254" spans="3:17" ht="14.25">
      <c r="C254" t="s">
        <v>228</v>
      </c>
      <c r="D254">
        <v>20716900</v>
      </c>
      <c r="E254" t="s">
        <v>229</v>
      </c>
      <c r="F254">
        <v>1</v>
      </c>
      <c r="G254" s="1">
        <v>280175826</v>
      </c>
      <c r="H254" s="1">
        <v>977583639</v>
      </c>
      <c r="I254" s="1">
        <v>977583639</v>
      </c>
      <c r="J254" s="1">
        <v>250000</v>
      </c>
      <c r="K254" s="1">
        <v>13397785.49</v>
      </c>
      <c r="L254" s="1">
        <v>1490000</v>
      </c>
      <c r="M254" s="1">
        <v>835598727.82</v>
      </c>
      <c r="N254" s="1">
        <v>186490480.46</v>
      </c>
      <c r="O254" s="1">
        <v>126847125.69</v>
      </c>
      <c r="P254" s="1">
        <v>126847125.69</v>
      </c>
      <c r="Q254" s="1"/>
    </row>
    <row r="255" spans="3:17" ht="14.25">
      <c r="C255" t="s">
        <v>228</v>
      </c>
      <c r="D255">
        <v>20717000</v>
      </c>
      <c r="E255" t="s">
        <v>229</v>
      </c>
      <c r="F255">
        <v>1</v>
      </c>
      <c r="G255" s="1">
        <v>3500000</v>
      </c>
      <c r="H255" s="1">
        <v>14771465</v>
      </c>
      <c r="I255" s="1">
        <v>14771465</v>
      </c>
      <c r="J255" s="1">
        <v>0</v>
      </c>
      <c r="K255" s="1">
        <v>73841.16</v>
      </c>
      <c r="L255" s="1">
        <v>0</v>
      </c>
      <c r="M255" s="1">
        <v>9965077.82</v>
      </c>
      <c r="N255" s="1">
        <v>7856077.82</v>
      </c>
      <c r="O255" s="1">
        <v>4732546.02</v>
      </c>
      <c r="P255" s="1">
        <v>4732546.02</v>
      </c>
      <c r="Q255" s="1"/>
    </row>
    <row r="256" spans="3:17" ht="14.25">
      <c r="C256" t="s">
        <v>228</v>
      </c>
      <c r="D256">
        <v>20717500</v>
      </c>
      <c r="E256" t="s">
        <v>229</v>
      </c>
      <c r="F256">
        <v>1</v>
      </c>
      <c r="G256" s="1">
        <v>36350000</v>
      </c>
      <c r="H256" s="1">
        <v>83028563</v>
      </c>
      <c r="I256" s="1">
        <v>83028563</v>
      </c>
      <c r="J256" s="1">
        <v>0</v>
      </c>
      <c r="K256" s="1">
        <v>4305500.38</v>
      </c>
      <c r="L256" s="1">
        <v>0</v>
      </c>
      <c r="M256" s="1">
        <v>62809507.58</v>
      </c>
      <c r="N256" s="1">
        <v>12634949.9</v>
      </c>
      <c r="O256" s="1">
        <v>15913555.04</v>
      </c>
      <c r="P256" s="1">
        <v>15913555.04</v>
      </c>
      <c r="Q256" s="1"/>
    </row>
    <row r="257" spans="3:17" ht="14.25">
      <c r="C257" t="s">
        <v>228</v>
      </c>
      <c r="D257">
        <v>20718500</v>
      </c>
      <c r="E257" t="s">
        <v>229</v>
      </c>
      <c r="F257">
        <v>280</v>
      </c>
      <c r="G257" s="1">
        <v>2500000</v>
      </c>
      <c r="H257" s="1">
        <v>2500000</v>
      </c>
      <c r="I257" s="1">
        <v>2500000</v>
      </c>
      <c r="J257" s="1">
        <v>1865000</v>
      </c>
      <c r="K257" s="1">
        <v>0</v>
      </c>
      <c r="L257" s="1">
        <v>0</v>
      </c>
      <c r="M257" s="1">
        <v>0</v>
      </c>
      <c r="N257" s="1">
        <v>0</v>
      </c>
      <c r="O257" s="1">
        <v>635000</v>
      </c>
      <c r="P257" s="1">
        <v>635000</v>
      </c>
      <c r="Q257" s="1"/>
    </row>
    <row r="258" spans="3:17" ht="14.25">
      <c r="C258" t="s">
        <v>230</v>
      </c>
      <c r="D258">
        <v>20716900</v>
      </c>
      <c r="E258" t="s">
        <v>231</v>
      </c>
      <c r="F258">
        <v>280</v>
      </c>
      <c r="G258" s="1">
        <v>80000000</v>
      </c>
      <c r="H258" s="1">
        <v>80000000</v>
      </c>
      <c r="I258" s="1">
        <v>80000000</v>
      </c>
      <c r="J258" s="1">
        <v>0</v>
      </c>
      <c r="K258" s="1">
        <v>0</v>
      </c>
      <c r="L258" s="1">
        <v>0</v>
      </c>
      <c r="M258" s="1">
        <v>43026975.48</v>
      </c>
      <c r="N258" s="1">
        <v>0</v>
      </c>
      <c r="O258" s="1">
        <v>36973024.52</v>
      </c>
      <c r="P258" s="1">
        <v>36973024.52</v>
      </c>
      <c r="Q258" s="1"/>
    </row>
    <row r="259" spans="3:17" ht="14.25">
      <c r="C259" t="s">
        <v>232</v>
      </c>
      <c r="D259">
        <v>20716900</v>
      </c>
      <c r="E259" t="s">
        <v>233</v>
      </c>
      <c r="F259">
        <v>1</v>
      </c>
      <c r="G259" s="1">
        <v>0</v>
      </c>
      <c r="H259" s="1">
        <v>642000000</v>
      </c>
      <c r="I259" s="1">
        <v>642000000</v>
      </c>
      <c r="J259" s="1">
        <v>0</v>
      </c>
      <c r="K259" s="1">
        <v>0</v>
      </c>
      <c r="L259" s="1">
        <v>0</v>
      </c>
      <c r="M259" s="1">
        <v>585816950</v>
      </c>
      <c r="N259" s="1">
        <v>0</v>
      </c>
      <c r="O259" s="1">
        <v>56183050</v>
      </c>
      <c r="P259" s="1">
        <v>56183050</v>
      </c>
      <c r="Q259" s="1"/>
    </row>
    <row r="260" spans="3:17" ht="14.25">
      <c r="C260" t="s">
        <v>232</v>
      </c>
      <c r="D260">
        <v>20716900</v>
      </c>
      <c r="E260" t="s">
        <v>233</v>
      </c>
      <c r="F260">
        <v>280</v>
      </c>
      <c r="G260" s="1">
        <v>0</v>
      </c>
      <c r="H260" s="1">
        <v>7000000</v>
      </c>
      <c r="I260" s="1">
        <v>7000000</v>
      </c>
      <c r="J260" s="1">
        <v>0</v>
      </c>
      <c r="K260" s="1">
        <v>0</v>
      </c>
      <c r="L260" s="1">
        <v>1490000</v>
      </c>
      <c r="M260" s="1">
        <v>1490000</v>
      </c>
      <c r="N260" s="1">
        <v>1490000</v>
      </c>
      <c r="O260" s="1">
        <v>4020000</v>
      </c>
      <c r="P260" s="1">
        <v>4020000</v>
      </c>
      <c r="Q260" s="1"/>
    </row>
    <row r="261" spans="3:17" ht="14.25">
      <c r="C261" t="s">
        <v>232</v>
      </c>
      <c r="D261">
        <v>20717500</v>
      </c>
      <c r="E261" t="s">
        <v>233</v>
      </c>
      <c r="F261">
        <v>1</v>
      </c>
      <c r="G261" s="1">
        <v>0</v>
      </c>
      <c r="H261" s="1">
        <v>11000000</v>
      </c>
      <c r="I261" s="1">
        <v>11000000</v>
      </c>
      <c r="J261" s="1">
        <v>0</v>
      </c>
      <c r="K261" s="1">
        <v>0</v>
      </c>
      <c r="L261" s="1">
        <v>0</v>
      </c>
      <c r="M261" s="1">
        <v>9945258.44</v>
      </c>
      <c r="N261" s="1">
        <v>0</v>
      </c>
      <c r="O261" s="1">
        <v>1054741.56</v>
      </c>
      <c r="P261" s="1">
        <v>1054741.56</v>
      </c>
      <c r="Q261" s="1"/>
    </row>
    <row r="262" spans="3:17" ht="14.25">
      <c r="C262" t="s">
        <v>234</v>
      </c>
      <c r="D262">
        <v>20716900</v>
      </c>
      <c r="E262" t="s">
        <v>235</v>
      </c>
      <c r="F262">
        <v>1</v>
      </c>
      <c r="G262" s="1">
        <v>0</v>
      </c>
      <c r="H262" s="1">
        <v>18250000</v>
      </c>
      <c r="I262" s="1">
        <v>18250000</v>
      </c>
      <c r="J262" s="1">
        <v>250000</v>
      </c>
      <c r="K262" s="1">
        <v>1003179.88</v>
      </c>
      <c r="L262" s="1">
        <v>0</v>
      </c>
      <c r="M262" s="1">
        <v>16996820.12</v>
      </c>
      <c r="N262" s="1">
        <v>16996820.12</v>
      </c>
      <c r="O262" s="1">
        <v>0</v>
      </c>
      <c r="P262" s="1">
        <v>0</v>
      </c>
      <c r="Q262" s="1"/>
    </row>
    <row r="263" spans="3:17" ht="14.25">
      <c r="C263" t="s">
        <v>234</v>
      </c>
      <c r="D263">
        <v>20716900</v>
      </c>
      <c r="E263" t="s">
        <v>235</v>
      </c>
      <c r="F263">
        <v>280</v>
      </c>
      <c r="G263" s="1">
        <v>5000000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/>
    </row>
    <row r="264" spans="3:17" ht="14.25">
      <c r="C264" t="s">
        <v>234</v>
      </c>
      <c r="D264">
        <v>20717000</v>
      </c>
      <c r="E264" t="s">
        <v>235</v>
      </c>
      <c r="F264">
        <v>1</v>
      </c>
      <c r="G264" s="1">
        <v>0</v>
      </c>
      <c r="H264" s="1">
        <v>1472019</v>
      </c>
      <c r="I264" s="1">
        <v>1472019</v>
      </c>
      <c r="J264" s="1">
        <v>0</v>
      </c>
      <c r="K264" s="1">
        <v>70000</v>
      </c>
      <c r="L264" s="1">
        <v>0</v>
      </c>
      <c r="M264" s="1">
        <v>829854.78</v>
      </c>
      <c r="N264" s="1">
        <v>829854.78</v>
      </c>
      <c r="O264" s="1">
        <v>572164.22</v>
      </c>
      <c r="P264" s="1">
        <v>572164.22</v>
      </c>
      <c r="Q264" s="1"/>
    </row>
    <row r="265" spans="3:17" ht="14.25">
      <c r="C265" t="s">
        <v>234</v>
      </c>
      <c r="D265">
        <v>20717500</v>
      </c>
      <c r="E265" t="s">
        <v>235</v>
      </c>
      <c r="F265">
        <v>1</v>
      </c>
      <c r="G265" s="1">
        <v>0</v>
      </c>
      <c r="H265" s="1">
        <v>2000000</v>
      </c>
      <c r="I265" s="1">
        <v>2000000</v>
      </c>
      <c r="J265" s="1">
        <v>0</v>
      </c>
      <c r="K265" s="1">
        <v>1739405.79</v>
      </c>
      <c r="L265" s="1">
        <v>0</v>
      </c>
      <c r="M265" s="1">
        <v>0</v>
      </c>
      <c r="N265" s="1">
        <v>0</v>
      </c>
      <c r="O265" s="1">
        <v>260594.21</v>
      </c>
      <c r="P265" s="1">
        <v>260594.21</v>
      </c>
      <c r="Q265" s="1"/>
    </row>
    <row r="266" spans="3:17" ht="14.25">
      <c r="C266" t="s">
        <v>234</v>
      </c>
      <c r="D266">
        <v>20717500</v>
      </c>
      <c r="E266" t="s">
        <v>235</v>
      </c>
      <c r="F266">
        <v>280</v>
      </c>
      <c r="G266" s="1">
        <v>13500000</v>
      </c>
      <c r="H266" s="1">
        <v>11451130</v>
      </c>
      <c r="I266" s="1">
        <v>11451130</v>
      </c>
      <c r="J266" s="1">
        <v>0</v>
      </c>
      <c r="K266" s="1">
        <v>0</v>
      </c>
      <c r="L266" s="1">
        <v>0</v>
      </c>
      <c r="M266" s="1">
        <v>9542418.24</v>
      </c>
      <c r="N266" s="1">
        <v>5227687.5</v>
      </c>
      <c r="O266" s="1">
        <v>1908711.76</v>
      </c>
      <c r="P266" s="1">
        <v>1908711.76</v>
      </c>
      <c r="Q266" s="1"/>
    </row>
    <row r="267" spans="3:17" ht="14.25">
      <c r="C267" t="s">
        <v>236</v>
      </c>
      <c r="D267">
        <v>20716900</v>
      </c>
      <c r="E267" t="s">
        <v>237</v>
      </c>
      <c r="F267">
        <v>1</v>
      </c>
      <c r="G267" s="1">
        <v>0</v>
      </c>
      <c r="H267" s="1">
        <v>5000000</v>
      </c>
      <c r="I267" s="1">
        <v>5000000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5000000</v>
      </c>
      <c r="P267" s="1">
        <v>5000000</v>
      </c>
      <c r="Q267" s="1"/>
    </row>
    <row r="268" spans="3:17" ht="14.25">
      <c r="C268" t="s">
        <v>236</v>
      </c>
      <c r="D268">
        <v>20716900</v>
      </c>
      <c r="E268" t="s">
        <v>237</v>
      </c>
      <c r="F268">
        <v>280</v>
      </c>
      <c r="G268" s="1">
        <v>18000000</v>
      </c>
      <c r="H268" s="1">
        <v>23000000</v>
      </c>
      <c r="I268" s="1">
        <v>23000000</v>
      </c>
      <c r="J268" s="1">
        <v>0</v>
      </c>
      <c r="K268" s="1">
        <v>380577.27</v>
      </c>
      <c r="L268" s="1">
        <v>0</v>
      </c>
      <c r="M268" s="1">
        <v>16163629.45</v>
      </c>
      <c r="N268" s="1">
        <v>11899107.57</v>
      </c>
      <c r="O268" s="1">
        <v>6455793.28</v>
      </c>
      <c r="P268" s="1">
        <v>6455793.28</v>
      </c>
      <c r="Q268" s="1"/>
    </row>
    <row r="269" spans="3:17" ht="14.25">
      <c r="C269" t="s">
        <v>236</v>
      </c>
      <c r="D269">
        <v>20717000</v>
      </c>
      <c r="E269" t="s">
        <v>237</v>
      </c>
      <c r="F269">
        <v>1</v>
      </c>
      <c r="G269" s="1">
        <v>0</v>
      </c>
      <c r="H269" s="1">
        <v>2900000</v>
      </c>
      <c r="I269" s="1">
        <v>2900000</v>
      </c>
      <c r="J269" s="1">
        <v>0</v>
      </c>
      <c r="K269" s="1">
        <v>0</v>
      </c>
      <c r="L269" s="1">
        <v>0</v>
      </c>
      <c r="M269" s="1">
        <v>2109000</v>
      </c>
      <c r="N269" s="1">
        <v>0</v>
      </c>
      <c r="O269" s="1">
        <v>791000</v>
      </c>
      <c r="P269" s="1">
        <v>791000</v>
      </c>
      <c r="Q269" s="1"/>
    </row>
    <row r="270" spans="3:17" ht="14.25">
      <c r="C270" t="s">
        <v>236</v>
      </c>
      <c r="D270">
        <v>20717000</v>
      </c>
      <c r="E270" t="s">
        <v>237</v>
      </c>
      <c r="F270">
        <v>280</v>
      </c>
      <c r="G270" s="1">
        <v>2500000</v>
      </c>
      <c r="H270" s="1">
        <v>2500000</v>
      </c>
      <c r="I270" s="1">
        <v>2500000</v>
      </c>
      <c r="J270" s="1">
        <v>0</v>
      </c>
      <c r="K270" s="1">
        <v>5.72</v>
      </c>
      <c r="L270" s="1">
        <v>0</v>
      </c>
      <c r="M270" s="1">
        <v>2206332.2</v>
      </c>
      <c r="N270" s="1">
        <v>2206332.2</v>
      </c>
      <c r="O270" s="1">
        <v>293662.08</v>
      </c>
      <c r="P270" s="1">
        <v>293662.08</v>
      </c>
      <c r="Q270" s="1"/>
    </row>
    <row r="271" spans="3:17" ht="14.25">
      <c r="C271" t="s">
        <v>236</v>
      </c>
      <c r="D271">
        <v>20717500</v>
      </c>
      <c r="E271" t="s">
        <v>237</v>
      </c>
      <c r="F271">
        <v>1</v>
      </c>
      <c r="G271" s="1">
        <v>0</v>
      </c>
      <c r="H271" s="1">
        <v>33328563</v>
      </c>
      <c r="I271" s="1">
        <v>33328563</v>
      </c>
      <c r="J271" s="1">
        <v>0</v>
      </c>
      <c r="K271" s="1">
        <v>2566094.59</v>
      </c>
      <c r="L271" s="1">
        <v>0</v>
      </c>
      <c r="M271" s="1">
        <v>21565574.83</v>
      </c>
      <c r="N271" s="1">
        <v>4049601.34</v>
      </c>
      <c r="O271" s="1">
        <v>9196893.58</v>
      </c>
      <c r="P271" s="1">
        <v>9196893.58</v>
      </c>
      <c r="Q271" s="1"/>
    </row>
    <row r="272" spans="3:17" ht="14.25">
      <c r="C272" t="s">
        <v>236</v>
      </c>
      <c r="D272">
        <v>20717500</v>
      </c>
      <c r="E272" t="s">
        <v>237</v>
      </c>
      <c r="F272">
        <v>280</v>
      </c>
      <c r="G272" s="1">
        <v>20550000</v>
      </c>
      <c r="H272" s="1">
        <v>21351433</v>
      </c>
      <c r="I272" s="1">
        <v>21351433</v>
      </c>
      <c r="J272" s="1">
        <v>0</v>
      </c>
      <c r="K272" s="1">
        <v>0</v>
      </c>
      <c r="L272" s="1">
        <v>0</v>
      </c>
      <c r="M272" s="1">
        <v>19547846.69</v>
      </c>
      <c r="N272" s="1">
        <v>2145105.37</v>
      </c>
      <c r="O272" s="1">
        <v>1803586.31</v>
      </c>
      <c r="P272" s="1">
        <v>1803586.31</v>
      </c>
      <c r="Q272" s="1"/>
    </row>
    <row r="273" spans="3:17" ht="14.25">
      <c r="C273" t="s">
        <v>238</v>
      </c>
      <c r="D273">
        <v>20716900</v>
      </c>
      <c r="E273" t="s">
        <v>239</v>
      </c>
      <c r="F273">
        <v>1</v>
      </c>
      <c r="G273" s="1">
        <v>0</v>
      </c>
      <c r="H273" s="1">
        <v>157813</v>
      </c>
      <c r="I273" s="1">
        <v>157813</v>
      </c>
      <c r="J273" s="1">
        <v>0</v>
      </c>
      <c r="K273" s="1">
        <v>157806.31</v>
      </c>
      <c r="L273" s="1">
        <v>0</v>
      </c>
      <c r="M273" s="1">
        <v>0</v>
      </c>
      <c r="N273" s="1">
        <v>0</v>
      </c>
      <c r="O273" s="1">
        <v>6.69</v>
      </c>
      <c r="P273" s="1">
        <v>6.69</v>
      </c>
      <c r="Q273" s="1"/>
    </row>
    <row r="274" spans="3:17" ht="14.25">
      <c r="C274" t="s">
        <v>238</v>
      </c>
      <c r="D274">
        <v>20716900</v>
      </c>
      <c r="E274" t="s">
        <v>239</v>
      </c>
      <c r="F274">
        <v>280</v>
      </c>
      <c r="G274" s="1">
        <v>175175826</v>
      </c>
      <c r="H274" s="1">
        <v>183175826</v>
      </c>
      <c r="I274" s="1">
        <v>183175826</v>
      </c>
      <c r="J274" s="1">
        <v>0</v>
      </c>
      <c r="K274" s="1">
        <v>11856222.03</v>
      </c>
      <c r="L274" s="1">
        <v>0</v>
      </c>
      <c r="M274" s="1">
        <v>155204352.77</v>
      </c>
      <c r="N274" s="1">
        <v>154204552.77</v>
      </c>
      <c r="O274" s="1">
        <v>16115251.2</v>
      </c>
      <c r="P274" s="1">
        <v>16115251.2</v>
      </c>
      <c r="Q274" s="1"/>
    </row>
    <row r="275" spans="3:17" ht="14.25">
      <c r="C275" t="s">
        <v>238</v>
      </c>
      <c r="D275">
        <v>20717000</v>
      </c>
      <c r="E275" t="s">
        <v>239</v>
      </c>
      <c r="F275">
        <v>1</v>
      </c>
      <c r="G275" s="1">
        <v>0</v>
      </c>
      <c r="H275" s="1">
        <v>6899446</v>
      </c>
      <c r="I275" s="1">
        <v>6899446</v>
      </c>
      <c r="J275" s="1">
        <v>0</v>
      </c>
      <c r="K275" s="1">
        <v>3835.44</v>
      </c>
      <c r="L275" s="1">
        <v>0</v>
      </c>
      <c r="M275" s="1">
        <v>3910707.82</v>
      </c>
      <c r="N275" s="1">
        <v>3910707.82</v>
      </c>
      <c r="O275" s="1">
        <v>2984902.74</v>
      </c>
      <c r="P275" s="1">
        <v>2984902.74</v>
      </c>
      <c r="Q275" s="1"/>
    </row>
    <row r="276" spans="3:17" ht="14.25">
      <c r="C276" t="s">
        <v>238</v>
      </c>
      <c r="D276">
        <v>20717000</v>
      </c>
      <c r="E276" t="s">
        <v>239</v>
      </c>
      <c r="F276">
        <v>280</v>
      </c>
      <c r="G276" s="1">
        <v>1000000</v>
      </c>
      <c r="H276" s="1">
        <v>1000000</v>
      </c>
      <c r="I276" s="1">
        <v>1000000</v>
      </c>
      <c r="J276" s="1">
        <v>0</v>
      </c>
      <c r="K276" s="1">
        <v>0</v>
      </c>
      <c r="L276" s="1">
        <v>0</v>
      </c>
      <c r="M276" s="1">
        <v>909183.02</v>
      </c>
      <c r="N276" s="1">
        <v>909183.02</v>
      </c>
      <c r="O276" s="1">
        <v>90816.98</v>
      </c>
      <c r="P276" s="1">
        <v>90816.98</v>
      </c>
      <c r="Q276" s="1"/>
    </row>
    <row r="277" spans="3:17" ht="14.25">
      <c r="C277" t="s">
        <v>238</v>
      </c>
      <c r="D277">
        <v>20717500</v>
      </c>
      <c r="E277" t="s">
        <v>239</v>
      </c>
      <c r="F277">
        <v>280</v>
      </c>
      <c r="G277" s="1">
        <v>0</v>
      </c>
      <c r="H277" s="1">
        <v>1247437</v>
      </c>
      <c r="I277" s="1">
        <v>1247437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1247437</v>
      </c>
      <c r="P277" s="1">
        <v>1247437</v>
      </c>
      <c r="Q277" s="1"/>
    </row>
    <row r="278" spans="3:17" ht="14.25">
      <c r="C278" t="s">
        <v>238</v>
      </c>
      <c r="D278">
        <v>20718500</v>
      </c>
      <c r="E278" t="s">
        <v>239</v>
      </c>
      <c r="F278">
        <v>280</v>
      </c>
      <c r="G278" s="1">
        <v>2500000</v>
      </c>
      <c r="H278" s="1">
        <v>2500000</v>
      </c>
      <c r="I278" s="1">
        <v>2500000</v>
      </c>
      <c r="J278" s="1">
        <v>1865000</v>
      </c>
      <c r="K278" s="1">
        <v>0</v>
      </c>
      <c r="L278" s="1">
        <v>0</v>
      </c>
      <c r="M278" s="1">
        <v>0</v>
      </c>
      <c r="N278" s="1">
        <v>0</v>
      </c>
      <c r="O278" s="1">
        <v>635000</v>
      </c>
      <c r="P278" s="1">
        <v>635000</v>
      </c>
      <c r="Q278" s="1"/>
    </row>
    <row r="279" spans="3:17" ht="14.25">
      <c r="C279" t="s">
        <v>240</v>
      </c>
      <c r="D279">
        <v>20716900</v>
      </c>
      <c r="E279" t="s">
        <v>241</v>
      </c>
      <c r="F279">
        <v>1</v>
      </c>
      <c r="G279" s="1">
        <v>0</v>
      </c>
      <c r="H279" s="1">
        <v>2000000</v>
      </c>
      <c r="I279" s="1">
        <v>2000000</v>
      </c>
      <c r="J279" s="1">
        <v>0</v>
      </c>
      <c r="K279" s="1">
        <v>0</v>
      </c>
      <c r="L279" s="1">
        <v>0</v>
      </c>
      <c r="M279" s="1">
        <v>1900000</v>
      </c>
      <c r="N279" s="1">
        <v>1900000</v>
      </c>
      <c r="O279" s="1">
        <v>100000</v>
      </c>
      <c r="P279" s="1">
        <v>100000</v>
      </c>
      <c r="Q279" s="1"/>
    </row>
    <row r="280" spans="3:17" ht="14.25">
      <c r="C280" t="s">
        <v>242</v>
      </c>
      <c r="D280">
        <v>20716900</v>
      </c>
      <c r="E280" t="s">
        <v>243</v>
      </c>
      <c r="F280">
        <v>1</v>
      </c>
      <c r="G280" s="1">
        <v>0</v>
      </c>
      <c r="H280" s="1">
        <v>15000000</v>
      </c>
      <c r="I280" s="1">
        <v>15000000</v>
      </c>
      <c r="J280" s="1">
        <v>0</v>
      </c>
      <c r="K280" s="1">
        <v>0</v>
      </c>
      <c r="L280" s="1">
        <v>0</v>
      </c>
      <c r="M280" s="1">
        <v>15000000</v>
      </c>
      <c r="N280" s="1">
        <v>0</v>
      </c>
      <c r="O280" s="1">
        <v>0</v>
      </c>
      <c r="P280" s="1">
        <v>0</v>
      </c>
      <c r="Q280" s="1"/>
    </row>
    <row r="281" spans="3:17" ht="14.25">
      <c r="C281" t="s">
        <v>242</v>
      </c>
      <c r="D281">
        <v>20716900</v>
      </c>
      <c r="E281" t="s">
        <v>243</v>
      </c>
      <c r="F281">
        <v>280</v>
      </c>
      <c r="G281" s="1">
        <v>2000000</v>
      </c>
      <c r="H281" s="1">
        <v>2000000</v>
      </c>
      <c r="I281" s="1">
        <v>2000000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2000000</v>
      </c>
      <c r="P281" s="1">
        <v>2000000</v>
      </c>
      <c r="Q281" s="1"/>
    </row>
    <row r="282" spans="3:17" ht="14.25">
      <c r="C282" t="s">
        <v>242</v>
      </c>
      <c r="D282">
        <v>20717500</v>
      </c>
      <c r="E282" t="s">
        <v>243</v>
      </c>
      <c r="F282">
        <v>1</v>
      </c>
      <c r="G282" s="1">
        <v>0</v>
      </c>
      <c r="H282" s="1">
        <v>350000</v>
      </c>
      <c r="I282" s="1">
        <v>350000</v>
      </c>
      <c r="J282" s="1">
        <v>0</v>
      </c>
      <c r="K282" s="1">
        <v>0</v>
      </c>
      <c r="L282" s="1">
        <v>0</v>
      </c>
      <c r="M282" s="1">
        <v>235376</v>
      </c>
      <c r="N282" s="1">
        <v>15376</v>
      </c>
      <c r="O282" s="1">
        <v>114624</v>
      </c>
      <c r="P282" s="1">
        <v>114624</v>
      </c>
      <c r="Q282" s="1"/>
    </row>
    <row r="283" spans="3:17" ht="14.25">
      <c r="C283" t="s">
        <v>242</v>
      </c>
      <c r="D283">
        <v>20717500</v>
      </c>
      <c r="E283" t="s">
        <v>243</v>
      </c>
      <c r="F283">
        <v>280</v>
      </c>
      <c r="G283" s="1">
        <v>2300000</v>
      </c>
      <c r="H283" s="1">
        <v>2300000</v>
      </c>
      <c r="I283" s="1">
        <v>2300000</v>
      </c>
      <c r="J283" s="1">
        <v>0</v>
      </c>
      <c r="K283" s="1">
        <v>0</v>
      </c>
      <c r="L283" s="1">
        <v>0</v>
      </c>
      <c r="M283" s="1">
        <v>1973033.38</v>
      </c>
      <c r="N283" s="1">
        <v>1197179.69</v>
      </c>
      <c r="O283" s="1">
        <v>326966.62</v>
      </c>
      <c r="P283" s="1">
        <v>326966.62</v>
      </c>
      <c r="Q283" s="1"/>
    </row>
    <row r="284" spans="3:17" ht="14.25">
      <c r="C284" t="s">
        <v>244</v>
      </c>
      <c r="D284">
        <v>20716900</v>
      </c>
      <c r="E284" t="s">
        <v>245</v>
      </c>
      <c r="F284">
        <v>280</v>
      </c>
      <c r="G284" s="1">
        <v>20000000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/>
    </row>
    <row r="285" spans="3:17" ht="14.25">
      <c r="C285" t="s">
        <v>244</v>
      </c>
      <c r="D285">
        <v>20717500</v>
      </c>
      <c r="E285" t="s">
        <v>245</v>
      </c>
      <c r="F285">
        <v>280</v>
      </c>
      <c r="G285" s="1">
        <v>125000000</v>
      </c>
      <c r="H285" s="1">
        <v>36908435</v>
      </c>
      <c r="I285" s="1">
        <v>36908435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36908435</v>
      </c>
      <c r="P285" s="1">
        <v>36908435</v>
      </c>
      <c r="Q285" s="1"/>
    </row>
    <row r="286" spans="3:17" ht="14.25">
      <c r="C286" t="s">
        <v>246</v>
      </c>
      <c r="D286">
        <v>20716900</v>
      </c>
      <c r="E286" t="s">
        <v>247</v>
      </c>
      <c r="F286">
        <v>280</v>
      </c>
      <c r="G286" s="1">
        <v>20000000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/>
    </row>
    <row r="287" spans="3:17" ht="14.25">
      <c r="C287" t="s">
        <v>246</v>
      </c>
      <c r="D287">
        <v>20717500</v>
      </c>
      <c r="E287" t="s">
        <v>247</v>
      </c>
      <c r="F287">
        <v>280</v>
      </c>
      <c r="G287" s="1">
        <v>125000000</v>
      </c>
      <c r="H287" s="1">
        <v>36908435</v>
      </c>
      <c r="I287" s="1">
        <v>36908435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36908435</v>
      </c>
      <c r="P287" s="1">
        <v>36908435</v>
      </c>
      <c r="Q287" s="1"/>
    </row>
    <row r="288" spans="3:17" ht="14.25">
      <c r="C288" t="s">
        <v>248</v>
      </c>
      <c r="D288">
        <v>20716900</v>
      </c>
      <c r="E288" t="s">
        <v>249</v>
      </c>
      <c r="F288">
        <v>1</v>
      </c>
      <c r="G288" s="1">
        <v>18316232513</v>
      </c>
      <c r="H288" s="1">
        <v>21848501055</v>
      </c>
      <c r="I288" s="1">
        <v>21848212775</v>
      </c>
      <c r="J288" s="1">
        <v>0</v>
      </c>
      <c r="K288" s="1">
        <v>18563733.14</v>
      </c>
      <c r="L288" s="1">
        <v>0</v>
      </c>
      <c r="M288" s="1">
        <v>21722496546.29</v>
      </c>
      <c r="N288" s="1">
        <v>21718600454.79</v>
      </c>
      <c r="O288" s="1">
        <v>107440775.57</v>
      </c>
      <c r="P288" s="1">
        <v>107152495.57</v>
      </c>
      <c r="Q288" s="1"/>
    </row>
    <row r="289" spans="3:17" ht="14.25">
      <c r="C289" t="s">
        <v>248</v>
      </c>
      <c r="D289">
        <v>20717000</v>
      </c>
      <c r="E289" t="s">
        <v>249</v>
      </c>
      <c r="F289">
        <v>1</v>
      </c>
      <c r="G289" s="1">
        <v>15685919</v>
      </c>
      <c r="H289" s="1">
        <v>17906159</v>
      </c>
      <c r="I289" s="1">
        <v>17906159</v>
      </c>
      <c r="J289" s="1">
        <v>0</v>
      </c>
      <c r="K289" s="1">
        <v>0</v>
      </c>
      <c r="L289" s="1">
        <v>0</v>
      </c>
      <c r="M289" s="1">
        <v>10291540.58</v>
      </c>
      <c r="N289" s="1">
        <v>9780498.08</v>
      </c>
      <c r="O289" s="1">
        <v>7614618.42</v>
      </c>
      <c r="P289" s="1">
        <v>7614618.42</v>
      </c>
      <c r="Q289" s="1"/>
    </row>
    <row r="290" spans="3:17" ht="14.25">
      <c r="C290" t="s">
        <v>248</v>
      </c>
      <c r="D290">
        <v>20717500</v>
      </c>
      <c r="E290" t="s">
        <v>249</v>
      </c>
      <c r="F290">
        <v>1</v>
      </c>
      <c r="G290" s="1">
        <v>123994379</v>
      </c>
      <c r="H290" s="1">
        <v>337604540</v>
      </c>
      <c r="I290" s="1">
        <v>337604540</v>
      </c>
      <c r="J290" s="1">
        <v>0</v>
      </c>
      <c r="K290" s="1">
        <v>0</v>
      </c>
      <c r="L290" s="1">
        <v>0</v>
      </c>
      <c r="M290" s="1">
        <v>328550315.89</v>
      </c>
      <c r="N290" s="1">
        <v>324851690.89</v>
      </c>
      <c r="O290" s="1">
        <v>9054224.11</v>
      </c>
      <c r="P290" s="1">
        <v>9054224.11</v>
      </c>
      <c r="Q290" s="1"/>
    </row>
    <row r="291" spans="3:17" ht="14.25">
      <c r="C291" t="s">
        <v>250</v>
      </c>
      <c r="D291">
        <v>20716900</v>
      </c>
      <c r="E291" t="s">
        <v>251</v>
      </c>
      <c r="F291">
        <v>1</v>
      </c>
      <c r="G291" s="1">
        <v>17347224388</v>
      </c>
      <c r="H291" s="1">
        <v>21216724910</v>
      </c>
      <c r="I291" s="1">
        <v>21216724910</v>
      </c>
      <c r="J291" s="1">
        <v>0</v>
      </c>
      <c r="K291" s="1">
        <v>0</v>
      </c>
      <c r="L291" s="1">
        <v>0</v>
      </c>
      <c r="M291" s="1">
        <v>21138912907.96</v>
      </c>
      <c r="N291" s="1">
        <v>21138912907.96</v>
      </c>
      <c r="O291" s="1">
        <v>77812002.04</v>
      </c>
      <c r="P291" s="1">
        <v>77812002.04</v>
      </c>
      <c r="Q291" s="1"/>
    </row>
    <row r="292" spans="3:17" ht="14.25">
      <c r="C292" t="s">
        <v>250</v>
      </c>
      <c r="D292">
        <v>20717000</v>
      </c>
      <c r="E292" t="s">
        <v>251</v>
      </c>
      <c r="F292">
        <v>1</v>
      </c>
      <c r="G292" s="1">
        <v>6685919</v>
      </c>
      <c r="H292" s="1">
        <v>8906159</v>
      </c>
      <c r="I292" s="1">
        <v>8906159</v>
      </c>
      <c r="J292" s="1">
        <v>0</v>
      </c>
      <c r="K292" s="1">
        <v>0</v>
      </c>
      <c r="L292" s="1">
        <v>0</v>
      </c>
      <c r="M292" s="1">
        <v>8012170.08</v>
      </c>
      <c r="N292" s="1">
        <v>8012170.08</v>
      </c>
      <c r="O292" s="1">
        <v>893988.92</v>
      </c>
      <c r="P292" s="1">
        <v>893988.92</v>
      </c>
      <c r="Q292" s="1"/>
    </row>
    <row r="293" spans="3:17" ht="14.25">
      <c r="C293" t="s">
        <v>250</v>
      </c>
      <c r="D293">
        <v>20717500</v>
      </c>
      <c r="E293" t="s">
        <v>251</v>
      </c>
      <c r="F293">
        <v>1</v>
      </c>
      <c r="G293" s="1">
        <v>71121140</v>
      </c>
      <c r="H293" s="1">
        <v>99731301</v>
      </c>
      <c r="I293" s="1">
        <v>99731301</v>
      </c>
      <c r="J293" s="1">
        <v>0</v>
      </c>
      <c r="K293" s="1">
        <v>0</v>
      </c>
      <c r="L293" s="1">
        <v>0</v>
      </c>
      <c r="M293" s="1">
        <v>90858101.39</v>
      </c>
      <c r="N293" s="1">
        <v>90858101.39</v>
      </c>
      <c r="O293" s="1">
        <v>8873199.61</v>
      </c>
      <c r="P293" s="1">
        <v>8873199.61</v>
      </c>
      <c r="Q293" s="1"/>
    </row>
    <row r="294" spans="3:17" ht="14.25">
      <c r="C294" t="s">
        <v>252</v>
      </c>
      <c r="D294">
        <v>20716900</v>
      </c>
      <c r="E294" t="s">
        <v>253</v>
      </c>
      <c r="F294">
        <v>1</v>
      </c>
      <c r="G294" s="1">
        <v>372000000</v>
      </c>
      <c r="H294" s="1">
        <v>448526540</v>
      </c>
      <c r="I294" s="1">
        <v>448526540</v>
      </c>
      <c r="J294" s="1">
        <v>0</v>
      </c>
      <c r="K294" s="1">
        <v>0</v>
      </c>
      <c r="L294" s="1">
        <v>0</v>
      </c>
      <c r="M294" s="1">
        <v>448526540</v>
      </c>
      <c r="N294" s="1">
        <v>448526540</v>
      </c>
      <c r="O294" s="1">
        <v>0</v>
      </c>
      <c r="P294" s="1">
        <v>0</v>
      </c>
      <c r="Q294" s="1"/>
    </row>
    <row r="295" spans="3:17" ht="14.25">
      <c r="C295" t="s">
        <v>254</v>
      </c>
      <c r="D295">
        <v>20716900</v>
      </c>
      <c r="E295" t="s">
        <v>255</v>
      </c>
      <c r="F295">
        <v>1</v>
      </c>
      <c r="G295" s="1">
        <v>0</v>
      </c>
      <c r="H295" s="1">
        <v>32164600</v>
      </c>
      <c r="I295" s="1">
        <v>32164600</v>
      </c>
      <c r="J295" s="1">
        <v>0</v>
      </c>
      <c r="K295" s="1">
        <v>0</v>
      </c>
      <c r="L295" s="1">
        <v>0</v>
      </c>
      <c r="M295" s="1">
        <v>32164600</v>
      </c>
      <c r="N295" s="1">
        <v>32164600</v>
      </c>
      <c r="O295" s="1">
        <v>0</v>
      </c>
      <c r="P295" s="1">
        <v>0</v>
      </c>
      <c r="Q295" s="1"/>
    </row>
    <row r="296" spans="3:17" ht="14.25">
      <c r="C296" t="s">
        <v>256</v>
      </c>
      <c r="D296">
        <v>20716900</v>
      </c>
      <c r="E296" t="s">
        <v>257</v>
      </c>
      <c r="F296">
        <v>1</v>
      </c>
      <c r="G296" s="1">
        <v>8411000000</v>
      </c>
      <c r="H296" s="1">
        <v>7655944820</v>
      </c>
      <c r="I296" s="1">
        <v>7655944820</v>
      </c>
      <c r="J296" s="1">
        <v>0</v>
      </c>
      <c r="K296" s="1">
        <v>0</v>
      </c>
      <c r="L296" s="1">
        <v>0</v>
      </c>
      <c r="M296" s="1">
        <v>7655944719</v>
      </c>
      <c r="N296" s="1">
        <v>7655944719</v>
      </c>
      <c r="O296" s="1">
        <v>101</v>
      </c>
      <c r="P296" s="1">
        <v>101</v>
      </c>
      <c r="Q296" s="1"/>
    </row>
    <row r="297" spans="3:17" ht="14.25">
      <c r="C297" t="s">
        <v>258</v>
      </c>
      <c r="D297">
        <v>20716900</v>
      </c>
      <c r="E297" t="s">
        <v>259</v>
      </c>
      <c r="F297">
        <v>1</v>
      </c>
      <c r="G297" s="1">
        <v>378000000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/>
    </row>
    <row r="298" spans="3:17" ht="14.25">
      <c r="C298" t="s">
        <v>260</v>
      </c>
      <c r="D298">
        <v>20716900</v>
      </c>
      <c r="E298" t="s">
        <v>261</v>
      </c>
      <c r="F298">
        <v>1</v>
      </c>
      <c r="G298" s="1">
        <v>0</v>
      </c>
      <c r="H298" s="1">
        <v>144799885</v>
      </c>
      <c r="I298" s="1">
        <v>144799885</v>
      </c>
      <c r="J298" s="1">
        <v>0</v>
      </c>
      <c r="K298" s="1">
        <v>0</v>
      </c>
      <c r="L298" s="1">
        <v>0</v>
      </c>
      <c r="M298" s="1">
        <v>144799885</v>
      </c>
      <c r="N298" s="1">
        <v>144799885</v>
      </c>
      <c r="O298" s="1">
        <v>0</v>
      </c>
      <c r="P298" s="1">
        <v>0</v>
      </c>
      <c r="Q298" s="1"/>
    </row>
    <row r="299" spans="3:17" ht="14.25">
      <c r="C299" t="s">
        <v>260</v>
      </c>
      <c r="D299">
        <v>20716900</v>
      </c>
      <c r="E299" t="s">
        <v>261</v>
      </c>
      <c r="F299">
        <v>60</v>
      </c>
      <c r="G299" s="1">
        <v>0</v>
      </c>
      <c r="H299" s="1">
        <v>214275000</v>
      </c>
      <c r="I299" s="1">
        <v>214275000</v>
      </c>
      <c r="J299" s="1">
        <v>0</v>
      </c>
      <c r="K299" s="1">
        <v>0</v>
      </c>
      <c r="L299" s="1">
        <v>0</v>
      </c>
      <c r="M299" s="1">
        <v>214275000</v>
      </c>
      <c r="N299" s="1">
        <v>214275000</v>
      </c>
      <c r="O299" s="1">
        <v>0</v>
      </c>
      <c r="P299" s="1">
        <v>0</v>
      </c>
      <c r="Q299" s="1"/>
    </row>
    <row r="300" spans="3:17" ht="14.25">
      <c r="C300" t="s">
        <v>262</v>
      </c>
      <c r="D300">
        <v>20716900</v>
      </c>
      <c r="E300" t="s">
        <v>263</v>
      </c>
      <c r="F300">
        <v>1</v>
      </c>
      <c r="G300" s="1">
        <v>60000000</v>
      </c>
      <c r="H300" s="1">
        <v>58955894</v>
      </c>
      <c r="I300" s="1">
        <v>58955894</v>
      </c>
      <c r="J300" s="1">
        <v>0</v>
      </c>
      <c r="K300" s="1">
        <v>0</v>
      </c>
      <c r="L300" s="1">
        <v>0</v>
      </c>
      <c r="M300" s="1">
        <v>58607858</v>
      </c>
      <c r="N300" s="1">
        <v>58607858</v>
      </c>
      <c r="O300" s="1">
        <v>348036</v>
      </c>
      <c r="P300" s="1">
        <v>348036</v>
      </c>
      <c r="Q300" s="1"/>
    </row>
    <row r="301" spans="3:17" ht="14.25">
      <c r="C301" t="s">
        <v>264</v>
      </c>
      <c r="D301">
        <v>20716900</v>
      </c>
      <c r="E301" t="s">
        <v>265</v>
      </c>
      <c r="F301">
        <v>1</v>
      </c>
      <c r="G301" s="1">
        <v>31532705</v>
      </c>
      <c r="H301" s="1">
        <v>50593742</v>
      </c>
      <c r="I301" s="1">
        <v>50593742</v>
      </c>
      <c r="J301" s="1">
        <v>0</v>
      </c>
      <c r="K301" s="1">
        <v>0</v>
      </c>
      <c r="L301" s="1">
        <v>0</v>
      </c>
      <c r="M301" s="1">
        <v>46306784.64</v>
      </c>
      <c r="N301" s="1">
        <v>46306784.64</v>
      </c>
      <c r="O301" s="1">
        <v>4286957.36</v>
      </c>
      <c r="P301" s="1">
        <v>4286957.36</v>
      </c>
      <c r="Q301" s="1"/>
    </row>
    <row r="302" spans="3:17" ht="14.25">
      <c r="C302" t="s">
        <v>266</v>
      </c>
      <c r="D302">
        <v>20717000</v>
      </c>
      <c r="E302" t="s">
        <v>265</v>
      </c>
      <c r="F302">
        <v>1</v>
      </c>
      <c r="G302" s="1">
        <v>4672088</v>
      </c>
      <c r="H302" s="1">
        <v>6892328</v>
      </c>
      <c r="I302" s="1">
        <v>6892328</v>
      </c>
      <c r="J302" s="1">
        <v>0</v>
      </c>
      <c r="K302" s="1">
        <v>0</v>
      </c>
      <c r="L302" s="1">
        <v>0</v>
      </c>
      <c r="M302" s="1">
        <v>6325013.73</v>
      </c>
      <c r="N302" s="1">
        <v>6325013.73</v>
      </c>
      <c r="O302" s="1">
        <v>567314.27</v>
      </c>
      <c r="P302" s="1">
        <v>567314.27</v>
      </c>
      <c r="Q302" s="1"/>
    </row>
    <row r="303" spans="3:17" ht="14.25">
      <c r="C303" t="s">
        <v>267</v>
      </c>
      <c r="D303">
        <v>20717500</v>
      </c>
      <c r="E303" t="s">
        <v>265</v>
      </c>
      <c r="F303">
        <v>1</v>
      </c>
      <c r="G303" s="1">
        <v>49699110</v>
      </c>
      <c r="H303" s="1">
        <v>78309271</v>
      </c>
      <c r="I303" s="1">
        <v>78309271</v>
      </c>
      <c r="J303" s="1">
        <v>0</v>
      </c>
      <c r="K303" s="1">
        <v>0</v>
      </c>
      <c r="L303" s="1">
        <v>0</v>
      </c>
      <c r="M303" s="1">
        <v>71435067.45</v>
      </c>
      <c r="N303" s="1">
        <v>71435067.45</v>
      </c>
      <c r="O303" s="1">
        <v>6874203.55</v>
      </c>
      <c r="P303" s="1">
        <v>6874203.55</v>
      </c>
      <c r="Q303" s="1"/>
    </row>
    <row r="304" spans="3:17" ht="14.25">
      <c r="C304" t="s">
        <v>268</v>
      </c>
      <c r="D304">
        <v>20716900</v>
      </c>
      <c r="E304" t="s">
        <v>269</v>
      </c>
      <c r="F304">
        <v>1</v>
      </c>
      <c r="G304" s="1">
        <v>13591683</v>
      </c>
      <c r="H304" s="1">
        <v>13591683</v>
      </c>
      <c r="I304" s="1">
        <v>13591683</v>
      </c>
      <c r="J304" s="1">
        <v>0</v>
      </c>
      <c r="K304" s="1">
        <v>0</v>
      </c>
      <c r="L304" s="1">
        <v>0</v>
      </c>
      <c r="M304" s="1">
        <v>12510761.53</v>
      </c>
      <c r="N304" s="1">
        <v>12510761.53</v>
      </c>
      <c r="O304" s="1">
        <v>1080921.47</v>
      </c>
      <c r="P304" s="1">
        <v>1080921.47</v>
      </c>
      <c r="Q304" s="1"/>
    </row>
    <row r="305" spans="3:17" ht="14.25">
      <c r="C305" t="s">
        <v>270</v>
      </c>
      <c r="D305">
        <v>20717000</v>
      </c>
      <c r="E305" t="s">
        <v>269</v>
      </c>
      <c r="F305">
        <v>1</v>
      </c>
      <c r="G305" s="1">
        <v>2013831</v>
      </c>
      <c r="H305" s="1">
        <v>2013831</v>
      </c>
      <c r="I305" s="1">
        <v>2013831</v>
      </c>
      <c r="J305" s="1">
        <v>0</v>
      </c>
      <c r="K305" s="1">
        <v>0</v>
      </c>
      <c r="L305" s="1">
        <v>0</v>
      </c>
      <c r="M305" s="1">
        <v>1687156.35</v>
      </c>
      <c r="N305" s="1">
        <v>1687156.35</v>
      </c>
      <c r="O305" s="1">
        <v>326674.65</v>
      </c>
      <c r="P305" s="1">
        <v>326674.65</v>
      </c>
      <c r="Q305" s="1"/>
    </row>
    <row r="306" spans="3:17" ht="14.25">
      <c r="C306" t="s">
        <v>271</v>
      </c>
      <c r="D306">
        <v>20717500</v>
      </c>
      <c r="E306" t="s">
        <v>269</v>
      </c>
      <c r="F306">
        <v>1</v>
      </c>
      <c r="G306" s="1">
        <v>21422030</v>
      </c>
      <c r="H306" s="1">
        <v>21422030</v>
      </c>
      <c r="I306" s="1">
        <v>21422030</v>
      </c>
      <c r="J306" s="1">
        <v>0</v>
      </c>
      <c r="K306" s="1">
        <v>0</v>
      </c>
      <c r="L306" s="1">
        <v>0</v>
      </c>
      <c r="M306" s="1">
        <v>19423033.94</v>
      </c>
      <c r="N306" s="1">
        <v>19423033.94</v>
      </c>
      <c r="O306" s="1">
        <v>1998996.06</v>
      </c>
      <c r="P306" s="1">
        <v>1998996.06</v>
      </c>
      <c r="Q306" s="1"/>
    </row>
    <row r="307" spans="3:17" ht="14.25">
      <c r="C307" t="s">
        <v>272</v>
      </c>
      <c r="D307">
        <v>20716900</v>
      </c>
      <c r="E307" t="s">
        <v>273</v>
      </c>
      <c r="F307">
        <v>1</v>
      </c>
      <c r="G307" s="1">
        <v>0</v>
      </c>
      <c r="H307" s="1">
        <v>254709787</v>
      </c>
      <c r="I307" s="1">
        <v>254709787</v>
      </c>
      <c r="J307" s="1">
        <v>0</v>
      </c>
      <c r="K307" s="1">
        <v>0</v>
      </c>
      <c r="L307" s="1">
        <v>0</v>
      </c>
      <c r="M307" s="1">
        <v>254709787</v>
      </c>
      <c r="N307" s="1">
        <v>254709787</v>
      </c>
      <c r="O307" s="1">
        <v>0</v>
      </c>
      <c r="P307" s="1">
        <v>0</v>
      </c>
      <c r="Q307" s="1"/>
    </row>
    <row r="308" spans="3:17" ht="14.25">
      <c r="C308" t="s">
        <v>274</v>
      </c>
      <c r="D308">
        <v>20716900</v>
      </c>
      <c r="E308" t="s">
        <v>275</v>
      </c>
      <c r="F308">
        <v>1</v>
      </c>
      <c r="G308" s="1">
        <v>15100000</v>
      </c>
      <c r="H308" s="1">
        <v>15100000</v>
      </c>
      <c r="I308" s="1">
        <v>15100000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15100000</v>
      </c>
      <c r="P308" s="1">
        <v>15100000</v>
      </c>
      <c r="Q308" s="1"/>
    </row>
    <row r="309" spans="3:17" ht="14.25">
      <c r="C309" t="s">
        <v>276</v>
      </c>
      <c r="D309">
        <v>20716900</v>
      </c>
      <c r="E309" t="s">
        <v>277</v>
      </c>
      <c r="F309">
        <v>1</v>
      </c>
      <c r="G309" s="1">
        <v>2300000000</v>
      </c>
      <c r="H309" s="1">
        <v>2383975917</v>
      </c>
      <c r="I309" s="1">
        <v>2383975917</v>
      </c>
      <c r="J309" s="1">
        <v>0</v>
      </c>
      <c r="K309" s="1">
        <v>0</v>
      </c>
      <c r="L309" s="1">
        <v>0</v>
      </c>
      <c r="M309" s="1">
        <v>2326979930.79</v>
      </c>
      <c r="N309" s="1">
        <v>2326979930.79</v>
      </c>
      <c r="O309" s="1">
        <v>56995986.21</v>
      </c>
      <c r="P309" s="1">
        <v>56995986.21</v>
      </c>
      <c r="Q309" s="1"/>
    </row>
    <row r="310" spans="3:17" ht="14.25">
      <c r="C310" t="s">
        <v>278</v>
      </c>
      <c r="D310">
        <v>20716900</v>
      </c>
      <c r="E310" t="s">
        <v>279</v>
      </c>
      <c r="F310">
        <v>1</v>
      </c>
      <c r="G310" s="1">
        <v>3766000000</v>
      </c>
      <c r="H310" s="1">
        <v>3700464913</v>
      </c>
      <c r="I310" s="1">
        <v>3700464913</v>
      </c>
      <c r="J310" s="1">
        <v>0</v>
      </c>
      <c r="K310" s="1">
        <v>0</v>
      </c>
      <c r="L310" s="1">
        <v>0</v>
      </c>
      <c r="M310" s="1">
        <v>3700464913</v>
      </c>
      <c r="N310" s="1">
        <v>3700464913</v>
      </c>
      <c r="O310" s="1">
        <v>0</v>
      </c>
      <c r="P310" s="1">
        <v>0</v>
      </c>
      <c r="Q310" s="1"/>
    </row>
    <row r="311" spans="3:17" ht="14.25">
      <c r="C311" t="s">
        <v>280</v>
      </c>
      <c r="D311">
        <v>20716900</v>
      </c>
      <c r="E311" t="s">
        <v>281</v>
      </c>
      <c r="F311">
        <v>1</v>
      </c>
      <c r="G311" s="1">
        <v>0</v>
      </c>
      <c r="H311" s="1">
        <v>371422129</v>
      </c>
      <c r="I311" s="1">
        <v>371422129</v>
      </c>
      <c r="J311" s="1">
        <v>0</v>
      </c>
      <c r="K311" s="1">
        <v>0</v>
      </c>
      <c r="L311" s="1">
        <v>0</v>
      </c>
      <c r="M311" s="1">
        <v>371422129</v>
      </c>
      <c r="N311" s="1">
        <v>371422129</v>
      </c>
      <c r="O311" s="1">
        <v>0</v>
      </c>
      <c r="P311" s="1">
        <v>0</v>
      </c>
      <c r="Q311" s="1"/>
    </row>
    <row r="312" spans="3:17" ht="14.25">
      <c r="C312" t="s">
        <v>282</v>
      </c>
      <c r="D312">
        <v>20716900</v>
      </c>
      <c r="E312" t="s">
        <v>283</v>
      </c>
      <c r="F312">
        <v>1</v>
      </c>
      <c r="G312" s="1">
        <v>0</v>
      </c>
      <c r="H312" s="1">
        <v>2422200000</v>
      </c>
      <c r="I312" s="1">
        <v>2422200000</v>
      </c>
      <c r="J312" s="1">
        <v>0</v>
      </c>
      <c r="K312" s="1">
        <v>0</v>
      </c>
      <c r="L312" s="1">
        <v>0</v>
      </c>
      <c r="M312" s="1">
        <v>2422200000</v>
      </c>
      <c r="N312" s="1">
        <v>2422200000</v>
      </c>
      <c r="O312" s="1">
        <v>0</v>
      </c>
      <c r="P312" s="1">
        <v>0</v>
      </c>
      <c r="Q312" s="1"/>
    </row>
    <row r="313" spans="3:17" ht="14.25">
      <c r="C313" t="s">
        <v>284</v>
      </c>
      <c r="D313">
        <v>20716900</v>
      </c>
      <c r="E313" t="s">
        <v>285</v>
      </c>
      <c r="F313">
        <v>1</v>
      </c>
      <c r="G313" s="1">
        <v>2000000000</v>
      </c>
      <c r="H313" s="1">
        <v>3450000000</v>
      </c>
      <c r="I313" s="1">
        <v>3450000000</v>
      </c>
      <c r="J313" s="1">
        <v>0</v>
      </c>
      <c r="K313" s="1">
        <v>0</v>
      </c>
      <c r="L313" s="1">
        <v>0</v>
      </c>
      <c r="M313" s="1">
        <v>3450000000</v>
      </c>
      <c r="N313" s="1">
        <v>3450000000</v>
      </c>
      <c r="O313" s="1">
        <v>0</v>
      </c>
      <c r="P313" s="1">
        <v>0</v>
      </c>
      <c r="Q313" s="1"/>
    </row>
    <row r="314" spans="3:17" ht="14.25">
      <c r="C314" t="s">
        <v>286</v>
      </c>
      <c r="D314">
        <v>20716900</v>
      </c>
      <c r="E314" t="s">
        <v>287</v>
      </c>
      <c r="F314">
        <v>1</v>
      </c>
      <c r="G314" s="1">
        <v>6895000</v>
      </c>
      <c r="H314" s="1">
        <v>6895000</v>
      </c>
      <c r="I314" s="1">
        <v>6895000</v>
      </c>
      <c r="J314" s="1">
        <v>0</v>
      </c>
      <c r="K314" s="1">
        <v>1849793.8</v>
      </c>
      <c r="L314" s="1">
        <v>0</v>
      </c>
      <c r="M314" s="1">
        <v>5045206.2</v>
      </c>
      <c r="N314" s="1">
        <v>4891014.2</v>
      </c>
      <c r="O314" s="1">
        <v>0</v>
      </c>
      <c r="P314" s="1">
        <v>0</v>
      </c>
      <c r="Q314" s="1"/>
    </row>
    <row r="315" spans="3:17" ht="14.25">
      <c r="C315" t="s">
        <v>288</v>
      </c>
      <c r="D315">
        <v>20716900</v>
      </c>
      <c r="E315" t="s">
        <v>289</v>
      </c>
      <c r="F315">
        <v>1</v>
      </c>
      <c r="G315" s="1">
        <v>6895000</v>
      </c>
      <c r="H315" s="1">
        <v>6895000</v>
      </c>
      <c r="I315" s="1">
        <v>6895000</v>
      </c>
      <c r="J315" s="1">
        <v>0</v>
      </c>
      <c r="K315" s="1">
        <v>1849793.8</v>
      </c>
      <c r="L315" s="1">
        <v>0</v>
      </c>
      <c r="M315" s="1">
        <v>5045206.2</v>
      </c>
      <c r="N315" s="1">
        <v>4891014.2</v>
      </c>
      <c r="O315" s="1">
        <v>0</v>
      </c>
      <c r="P315" s="1">
        <v>0</v>
      </c>
      <c r="Q315" s="1"/>
    </row>
    <row r="316" spans="3:17" ht="14.25">
      <c r="C316" t="s">
        <v>290</v>
      </c>
      <c r="D316">
        <v>20716900</v>
      </c>
      <c r="E316" t="s">
        <v>291</v>
      </c>
      <c r="F316">
        <v>1</v>
      </c>
      <c r="G316" s="1">
        <v>246000000</v>
      </c>
      <c r="H316" s="1">
        <v>246000000</v>
      </c>
      <c r="I316" s="1">
        <v>246000000</v>
      </c>
      <c r="J316" s="1">
        <v>0</v>
      </c>
      <c r="K316" s="1">
        <v>10288889.06</v>
      </c>
      <c r="L316" s="1">
        <v>0</v>
      </c>
      <c r="M316" s="1">
        <v>224448333.44</v>
      </c>
      <c r="N316" s="1">
        <v>220706433.94</v>
      </c>
      <c r="O316" s="1">
        <v>11262777.5</v>
      </c>
      <c r="P316" s="1">
        <v>11262777.5</v>
      </c>
      <c r="Q316" s="1"/>
    </row>
    <row r="317" spans="3:17" ht="14.25">
      <c r="C317" t="s">
        <v>290</v>
      </c>
      <c r="D317">
        <v>20717000</v>
      </c>
      <c r="E317" t="s">
        <v>291</v>
      </c>
      <c r="F317">
        <v>1</v>
      </c>
      <c r="G317" s="1">
        <v>9000000</v>
      </c>
      <c r="H317" s="1">
        <v>9000000</v>
      </c>
      <c r="I317" s="1">
        <v>9000000</v>
      </c>
      <c r="J317" s="1">
        <v>0</v>
      </c>
      <c r="K317" s="1">
        <v>0</v>
      </c>
      <c r="L317" s="1">
        <v>0</v>
      </c>
      <c r="M317" s="1">
        <v>2279370.5</v>
      </c>
      <c r="N317" s="1">
        <v>1768328</v>
      </c>
      <c r="O317" s="1">
        <v>6720629.5</v>
      </c>
      <c r="P317" s="1">
        <v>6720629.5</v>
      </c>
      <c r="Q317" s="1"/>
    </row>
    <row r="318" spans="3:17" ht="14.25">
      <c r="C318" t="s">
        <v>290</v>
      </c>
      <c r="D318">
        <v>20717500</v>
      </c>
      <c r="E318" t="s">
        <v>291</v>
      </c>
      <c r="F318">
        <v>1</v>
      </c>
      <c r="G318" s="1">
        <v>34399425</v>
      </c>
      <c r="H318" s="1">
        <v>34399425</v>
      </c>
      <c r="I318" s="1">
        <v>34399425</v>
      </c>
      <c r="J318" s="1">
        <v>0</v>
      </c>
      <c r="K318" s="1">
        <v>0</v>
      </c>
      <c r="L318" s="1">
        <v>0</v>
      </c>
      <c r="M318" s="1">
        <v>34218400.5</v>
      </c>
      <c r="N318" s="1">
        <v>30519775.5</v>
      </c>
      <c r="O318" s="1">
        <v>181024.5</v>
      </c>
      <c r="P318" s="1">
        <v>181024.5</v>
      </c>
      <c r="Q318" s="1"/>
    </row>
    <row r="319" spans="3:17" ht="14.25">
      <c r="C319" t="s">
        <v>292</v>
      </c>
      <c r="D319">
        <v>20716900</v>
      </c>
      <c r="E319" t="s">
        <v>293</v>
      </c>
      <c r="F319">
        <v>1</v>
      </c>
      <c r="G319" s="1">
        <v>220000000</v>
      </c>
      <c r="H319" s="1">
        <v>220000000</v>
      </c>
      <c r="I319" s="1">
        <v>220000000</v>
      </c>
      <c r="J319" s="1">
        <v>0</v>
      </c>
      <c r="K319" s="1">
        <v>10288889.06</v>
      </c>
      <c r="L319" s="1">
        <v>0</v>
      </c>
      <c r="M319" s="1">
        <v>209711110.94</v>
      </c>
      <c r="N319" s="1">
        <v>209711110.94</v>
      </c>
      <c r="O319" s="1">
        <v>0</v>
      </c>
      <c r="P319" s="1">
        <v>0</v>
      </c>
      <c r="Q319" s="1"/>
    </row>
    <row r="320" spans="3:17" ht="14.25">
      <c r="C320" t="s">
        <v>294</v>
      </c>
      <c r="D320">
        <v>20716900</v>
      </c>
      <c r="E320" t="s">
        <v>295</v>
      </c>
      <c r="F320">
        <v>1</v>
      </c>
      <c r="G320" s="1">
        <v>26000000</v>
      </c>
      <c r="H320" s="1">
        <v>26000000</v>
      </c>
      <c r="I320" s="1">
        <v>26000000</v>
      </c>
      <c r="J320" s="1">
        <v>0</v>
      </c>
      <c r="K320" s="1">
        <v>0</v>
      </c>
      <c r="L320" s="1">
        <v>0</v>
      </c>
      <c r="M320" s="1">
        <v>14737222.5</v>
      </c>
      <c r="N320" s="1">
        <v>10995323</v>
      </c>
      <c r="O320" s="1">
        <v>11262777.5</v>
      </c>
      <c r="P320" s="1">
        <v>11262777.5</v>
      </c>
      <c r="Q320" s="1"/>
    </row>
    <row r="321" spans="3:17" ht="14.25">
      <c r="C321" t="s">
        <v>294</v>
      </c>
      <c r="D321">
        <v>20717000</v>
      </c>
      <c r="E321" t="s">
        <v>295</v>
      </c>
      <c r="F321">
        <v>1</v>
      </c>
      <c r="G321" s="1">
        <v>9000000</v>
      </c>
      <c r="H321" s="1">
        <v>9000000</v>
      </c>
      <c r="I321" s="1">
        <v>9000000</v>
      </c>
      <c r="J321" s="1">
        <v>0</v>
      </c>
      <c r="K321" s="1">
        <v>0</v>
      </c>
      <c r="L321" s="1">
        <v>0</v>
      </c>
      <c r="M321" s="1">
        <v>2279370.5</v>
      </c>
      <c r="N321" s="1">
        <v>1768328</v>
      </c>
      <c r="O321" s="1">
        <v>6720629.5</v>
      </c>
      <c r="P321" s="1">
        <v>6720629.5</v>
      </c>
      <c r="Q321" s="1"/>
    </row>
    <row r="322" spans="3:17" ht="14.25">
      <c r="C322" t="s">
        <v>294</v>
      </c>
      <c r="D322">
        <v>20717500</v>
      </c>
      <c r="E322" t="s">
        <v>295</v>
      </c>
      <c r="F322">
        <v>1</v>
      </c>
      <c r="G322" s="1">
        <v>34399425</v>
      </c>
      <c r="H322" s="1">
        <v>34399425</v>
      </c>
      <c r="I322" s="1">
        <v>34399425</v>
      </c>
      <c r="J322" s="1">
        <v>0</v>
      </c>
      <c r="K322" s="1">
        <v>0</v>
      </c>
      <c r="L322" s="1">
        <v>0</v>
      </c>
      <c r="M322" s="1">
        <v>34218400.5</v>
      </c>
      <c r="N322" s="1">
        <v>30519775.5</v>
      </c>
      <c r="O322" s="1">
        <v>181024.5</v>
      </c>
      <c r="P322" s="1">
        <v>181024.5</v>
      </c>
      <c r="Q322" s="1"/>
    </row>
    <row r="323" spans="3:17" ht="14.25">
      <c r="C323" t="s">
        <v>296</v>
      </c>
      <c r="D323">
        <v>20717500</v>
      </c>
      <c r="E323" t="s">
        <v>297</v>
      </c>
      <c r="F323">
        <v>1</v>
      </c>
      <c r="G323" s="1">
        <v>18473814</v>
      </c>
      <c r="H323" s="1">
        <v>203473814</v>
      </c>
      <c r="I323" s="1">
        <v>203473814</v>
      </c>
      <c r="J323" s="1">
        <v>0</v>
      </c>
      <c r="K323" s="1">
        <v>0</v>
      </c>
      <c r="L323" s="1">
        <v>0</v>
      </c>
      <c r="M323" s="1">
        <v>203473814</v>
      </c>
      <c r="N323" s="1">
        <v>203473814</v>
      </c>
      <c r="O323" s="1">
        <v>0</v>
      </c>
      <c r="P323" s="1">
        <v>0</v>
      </c>
      <c r="Q323" s="1"/>
    </row>
    <row r="324" spans="3:17" ht="14.25">
      <c r="C324" t="s">
        <v>298</v>
      </c>
      <c r="D324">
        <v>20717500</v>
      </c>
      <c r="E324" t="s">
        <v>299</v>
      </c>
      <c r="F324">
        <v>1</v>
      </c>
      <c r="G324" s="1">
        <v>0</v>
      </c>
      <c r="H324" s="1">
        <v>27000000</v>
      </c>
      <c r="I324" s="1">
        <v>27000000</v>
      </c>
      <c r="J324" s="1">
        <v>0</v>
      </c>
      <c r="K324" s="1">
        <v>0</v>
      </c>
      <c r="L324" s="1">
        <v>0</v>
      </c>
      <c r="M324" s="1">
        <v>27000000</v>
      </c>
      <c r="N324" s="1">
        <v>27000000</v>
      </c>
      <c r="O324" s="1">
        <v>0</v>
      </c>
      <c r="P324" s="1">
        <v>0</v>
      </c>
      <c r="Q324" s="1"/>
    </row>
    <row r="325" spans="3:17" ht="14.25">
      <c r="C325" t="s">
        <v>300</v>
      </c>
      <c r="D325">
        <v>20717500</v>
      </c>
      <c r="E325" t="s">
        <v>301</v>
      </c>
      <c r="F325">
        <v>1</v>
      </c>
      <c r="G325" s="1">
        <v>0</v>
      </c>
      <c r="H325" s="1">
        <v>18000000</v>
      </c>
      <c r="I325" s="1">
        <v>18000000</v>
      </c>
      <c r="J325" s="1">
        <v>0</v>
      </c>
      <c r="K325" s="1">
        <v>0</v>
      </c>
      <c r="L325" s="1">
        <v>0</v>
      </c>
      <c r="M325" s="1">
        <v>18000000</v>
      </c>
      <c r="N325" s="1">
        <v>18000000</v>
      </c>
      <c r="O325" s="1">
        <v>0</v>
      </c>
      <c r="P325" s="1">
        <v>0</v>
      </c>
      <c r="Q325" s="1"/>
    </row>
    <row r="326" spans="3:17" ht="14.25">
      <c r="C326" t="s">
        <v>302</v>
      </c>
      <c r="D326">
        <v>20717500</v>
      </c>
      <c r="E326" t="s">
        <v>303</v>
      </c>
      <c r="F326">
        <v>1</v>
      </c>
      <c r="G326" s="1">
        <v>0</v>
      </c>
      <c r="H326" s="1">
        <v>13500000</v>
      </c>
      <c r="I326" s="1">
        <v>13500000</v>
      </c>
      <c r="J326" s="1">
        <v>0</v>
      </c>
      <c r="K326" s="1">
        <v>0</v>
      </c>
      <c r="L326" s="1">
        <v>0</v>
      </c>
      <c r="M326" s="1">
        <v>13500000</v>
      </c>
      <c r="N326" s="1">
        <v>13500000</v>
      </c>
      <c r="O326" s="1">
        <v>0</v>
      </c>
      <c r="P326" s="1">
        <v>0</v>
      </c>
      <c r="Q326" s="1"/>
    </row>
    <row r="327" spans="3:17" ht="14.25">
      <c r="C327" t="s">
        <v>304</v>
      </c>
      <c r="D327">
        <v>20717500</v>
      </c>
      <c r="E327" t="s">
        <v>305</v>
      </c>
      <c r="F327">
        <v>1</v>
      </c>
      <c r="G327" s="1">
        <v>0</v>
      </c>
      <c r="H327" s="1">
        <v>54000000</v>
      </c>
      <c r="I327" s="1">
        <v>54000000</v>
      </c>
      <c r="J327" s="1">
        <v>0</v>
      </c>
      <c r="K327" s="1">
        <v>0</v>
      </c>
      <c r="L327" s="1">
        <v>0</v>
      </c>
      <c r="M327" s="1">
        <v>54000000</v>
      </c>
      <c r="N327" s="1">
        <v>54000000</v>
      </c>
      <c r="O327" s="1">
        <v>0</v>
      </c>
      <c r="P327" s="1">
        <v>0</v>
      </c>
      <c r="Q327" s="1"/>
    </row>
    <row r="328" spans="3:17" ht="14.25">
      <c r="C328" t="s">
        <v>306</v>
      </c>
      <c r="D328">
        <v>20717500</v>
      </c>
      <c r="E328" t="s">
        <v>307</v>
      </c>
      <c r="F328">
        <v>1</v>
      </c>
      <c r="G328" s="1">
        <v>0</v>
      </c>
      <c r="H328" s="1">
        <v>27000000</v>
      </c>
      <c r="I328" s="1">
        <v>27000000</v>
      </c>
      <c r="J328" s="1">
        <v>0</v>
      </c>
      <c r="K328" s="1">
        <v>0</v>
      </c>
      <c r="L328" s="1">
        <v>0</v>
      </c>
      <c r="M328" s="1">
        <v>27000000</v>
      </c>
      <c r="N328" s="1">
        <v>27000000</v>
      </c>
      <c r="O328" s="1">
        <v>0</v>
      </c>
      <c r="P328" s="1">
        <v>0</v>
      </c>
      <c r="Q328" s="1"/>
    </row>
    <row r="329" spans="3:17" ht="14.25">
      <c r="C329" t="s">
        <v>308</v>
      </c>
      <c r="D329">
        <v>20717500</v>
      </c>
      <c r="E329" t="s">
        <v>309</v>
      </c>
      <c r="F329">
        <v>1</v>
      </c>
      <c r="G329" s="1">
        <v>0</v>
      </c>
      <c r="H329" s="1">
        <v>27000000</v>
      </c>
      <c r="I329" s="1">
        <v>27000000</v>
      </c>
      <c r="J329" s="1">
        <v>0</v>
      </c>
      <c r="K329" s="1">
        <v>0</v>
      </c>
      <c r="L329" s="1">
        <v>0</v>
      </c>
      <c r="M329" s="1">
        <v>27000000</v>
      </c>
      <c r="N329" s="1">
        <v>27000000</v>
      </c>
      <c r="O329" s="1">
        <v>0</v>
      </c>
      <c r="P329" s="1">
        <v>0</v>
      </c>
      <c r="Q329" s="1"/>
    </row>
    <row r="330" spans="3:17" ht="14.25">
      <c r="C330" t="s">
        <v>310</v>
      </c>
      <c r="D330">
        <v>20717500</v>
      </c>
      <c r="E330" t="s">
        <v>311</v>
      </c>
      <c r="F330">
        <v>1</v>
      </c>
      <c r="G330" s="1">
        <v>18473814</v>
      </c>
      <c r="H330" s="1">
        <v>36973814</v>
      </c>
      <c r="I330" s="1">
        <v>36973814</v>
      </c>
      <c r="J330" s="1">
        <v>0</v>
      </c>
      <c r="K330" s="1">
        <v>0</v>
      </c>
      <c r="L330" s="1">
        <v>0</v>
      </c>
      <c r="M330" s="1">
        <v>36973814</v>
      </c>
      <c r="N330" s="1">
        <v>36973814</v>
      </c>
      <c r="O330" s="1">
        <v>0</v>
      </c>
      <c r="P330" s="1">
        <v>0</v>
      </c>
      <c r="Q330" s="1"/>
    </row>
    <row r="331" spans="3:17" ht="14.25">
      <c r="C331" t="s">
        <v>312</v>
      </c>
      <c r="D331">
        <v>20716900</v>
      </c>
      <c r="E331" t="s">
        <v>313</v>
      </c>
      <c r="F331">
        <v>1</v>
      </c>
      <c r="G331" s="1">
        <v>410000000</v>
      </c>
      <c r="H331" s="1">
        <v>63000000</v>
      </c>
      <c r="I331" s="1">
        <v>62711720</v>
      </c>
      <c r="J331" s="1">
        <v>0</v>
      </c>
      <c r="K331" s="1">
        <v>6425050.28</v>
      </c>
      <c r="L331" s="1">
        <v>0</v>
      </c>
      <c r="M331" s="1">
        <v>56286669.72</v>
      </c>
      <c r="N331" s="1">
        <v>56286669.72</v>
      </c>
      <c r="O331" s="1">
        <v>288280</v>
      </c>
      <c r="P331" s="1">
        <v>0</v>
      </c>
      <c r="Q331" s="1"/>
    </row>
    <row r="332" spans="3:17" ht="14.25">
      <c r="C332" t="s">
        <v>314</v>
      </c>
      <c r="D332">
        <v>20716900</v>
      </c>
      <c r="E332" t="s">
        <v>315</v>
      </c>
      <c r="F332">
        <v>1</v>
      </c>
      <c r="G332" s="1">
        <v>410000000</v>
      </c>
      <c r="H332" s="1">
        <v>63000000</v>
      </c>
      <c r="I332" s="1">
        <v>62711720</v>
      </c>
      <c r="J332" s="1">
        <v>0</v>
      </c>
      <c r="K332" s="1">
        <v>6425050.28</v>
      </c>
      <c r="L332" s="1">
        <v>0</v>
      </c>
      <c r="M332" s="1">
        <v>56286669.72</v>
      </c>
      <c r="N332" s="1">
        <v>56286669.72</v>
      </c>
      <c r="O332" s="1">
        <v>288280</v>
      </c>
      <c r="P332" s="1">
        <v>0</v>
      </c>
      <c r="Q332" s="1"/>
    </row>
    <row r="333" spans="3:17" ht="14.25">
      <c r="C333" t="s">
        <v>316</v>
      </c>
      <c r="D333">
        <v>20716900</v>
      </c>
      <c r="E333" t="s">
        <v>317</v>
      </c>
      <c r="F333">
        <v>1</v>
      </c>
      <c r="G333" s="1">
        <v>306113125</v>
      </c>
      <c r="H333" s="1">
        <v>315881145</v>
      </c>
      <c r="I333" s="1">
        <v>315881145</v>
      </c>
      <c r="J333" s="1">
        <v>0</v>
      </c>
      <c r="K333" s="1">
        <v>0</v>
      </c>
      <c r="L333" s="1">
        <v>0</v>
      </c>
      <c r="M333" s="1">
        <v>297803428.97</v>
      </c>
      <c r="N333" s="1">
        <v>297803428.97</v>
      </c>
      <c r="O333" s="1">
        <v>18077716.03</v>
      </c>
      <c r="P333" s="1">
        <v>18077716.03</v>
      </c>
      <c r="Q333" s="1"/>
    </row>
    <row r="334" spans="3:17" ht="14.25">
      <c r="C334" t="s">
        <v>318</v>
      </c>
      <c r="D334">
        <v>20716900</v>
      </c>
      <c r="E334" t="s">
        <v>319</v>
      </c>
      <c r="F334">
        <v>1</v>
      </c>
      <c r="G334" s="1">
        <v>100000000</v>
      </c>
      <c r="H334" s="1">
        <v>100000000</v>
      </c>
      <c r="I334" s="1">
        <v>100000000</v>
      </c>
      <c r="J334" s="1">
        <v>0</v>
      </c>
      <c r="K334" s="1">
        <v>0</v>
      </c>
      <c r="L334" s="1">
        <v>0</v>
      </c>
      <c r="M334" s="1">
        <v>99999999.99</v>
      </c>
      <c r="N334" s="1">
        <v>99999999.99</v>
      </c>
      <c r="O334" s="1">
        <v>0.01</v>
      </c>
      <c r="P334" s="1">
        <v>0.01</v>
      </c>
      <c r="Q334" s="1"/>
    </row>
    <row r="335" spans="3:17" ht="14.25">
      <c r="C335" t="s">
        <v>320</v>
      </c>
      <c r="D335">
        <v>20716900</v>
      </c>
      <c r="E335" t="s">
        <v>321</v>
      </c>
      <c r="F335">
        <v>1</v>
      </c>
      <c r="G335" s="1">
        <v>4711770</v>
      </c>
      <c r="H335" s="1">
        <v>4711770</v>
      </c>
      <c r="I335" s="1">
        <v>4711770</v>
      </c>
      <c r="J335" s="1">
        <v>0</v>
      </c>
      <c r="K335" s="1">
        <v>0</v>
      </c>
      <c r="L335" s="1">
        <v>0</v>
      </c>
      <c r="M335" s="1">
        <v>1177942</v>
      </c>
      <c r="N335" s="1">
        <v>1177942</v>
      </c>
      <c r="O335" s="1">
        <v>3533828</v>
      </c>
      <c r="P335" s="1">
        <v>3533828</v>
      </c>
      <c r="Q335" s="1"/>
    </row>
    <row r="336" spans="3:17" ht="14.25">
      <c r="C336" t="s">
        <v>322</v>
      </c>
      <c r="D336">
        <v>20716900</v>
      </c>
      <c r="E336" t="s">
        <v>323</v>
      </c>
      <c r="F336">
        <v>1</v>
      </c>
      <c r="G336" s="1">
        <v>14543885</v>
      </c>
      <c r="H336" s="1">
        <v>14543885</v>
      </c>
      <c r="I336" s="1">
        <v>14543885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14543885</v>
      </c>
      <c r="P336" s="1">
        <v>14543885</v>
      </c>
      <c r="Q336" s="1"/>
    </row>
    <row r="337" spans="3:17" ht="14.25">
      <c r="C337" t="s">
        <v>324</v>
      </c>
      <c r="D337">
        <v>20716900</v>
      </c>
      <c r="E337" t="s">
        <v>325</v>
      </c>
      <c r="F337">
        <v>1</v>
      </c>
      <c r="G337" s="1">
        <v>98882270</v>
      </c>
      <c r="H337" s="1">
        <v>98882270</v>
      </c>
      <c r="I337" s="1">
        <v>98882270</v>
      </c>
      <c r="J337" s="1">
        <v>0</v>
      </c>
      <c r="K337" s="1">
        <v>0</v>
      </c>
      <c r="L337" s="1">
        <v>0</v>
      </c>
      <c r="M337" s="1">
        <v>98882267.98</v>
      </c>
      <c r="N337" s="1">
        <v>98882267.98</v>
      </c>
      <c r="O337" s="1">
        <v>2.02</v>
      </c>
      <c r="P337" s="1">
        <v>2.02</v>
      </c>
      <c r="Q337" s="1"/>
    </row>
    <row r="338" spans="3:17" ht="14.25">
      <c r="C338" t="s">
        <v>326</v>
      </c>
      <c r="D338">
        <v>20716900</v>
      </c>
      <c r="E338" t="s">
        <v>327</v>
      </c>
      <c r="F338">
        <v>1</v>
      </c>
      <c r="G338" s="1">
        <v>27700000</v>
      </c>
      <c r="H338" s="1">
        <v>27700000</v>
      </c>
      <c r="I338" s="1">
        <v>27700000</v>
      </c>
      <c r="J338" s="1">
        <v>0</v>
      </c>
      <c r="K338" s="1">
        <v>0</v>
      </c>
      <c r="L338" s="1">
        <v>0</v>
      </c>
      <c r="M338" s="1">
        <v>27699999</v>
      </c>
      <c r="N338" s="1">
        <v>27699999</v>
      </c>
      <c r="O338" s="1">
        <v>1</v>
      </c>
      <c r="P338" s="1">
        <v>1</v>
      </c>
      <c r="Q338" s="1"/>
    </row>
    <row r="339" spans="3:17" ht="14.25">
      <c r="C339" t="s">
        <v>328</v>
      </c>
      <c r="D339">
        <v>20716900</v>
      </c>
      <c r="E339" t="s">
        <v>329</v>
      </c>
      <c r="F339">
        <v>1</v>
      </c>
      <c r="G339" s="1">
        <v>24930000</v>
      </c>
      <c r="H339" s="1">
        <v>24930000</v>
      </c>
      <c r="I339" s="1">
        <v>24930000</v>
      </c>
      <c r="J339" s="1">
        <v>0</v>
      </c>
      <c r="K339" s="1">
        <v>0</v>
      </c>
      <c r="L339" s="1">
        <v>0</v>
      </c>
      <c r="M339" s="1">
        <v>24930000</v>
      </c>
      <c r="N339" s="1">
        <v>24930000</v>
      </c>
      <c r="O339" s="1">
        <v>0</v>
      </c>
      <c r="P339" s="1">
        <v>0</v>
      </c>
      <c r="Q339" s="1"/>
    </row>
    <row r="340" spans="3:17" ht="14.25">
      <c r="C340" t="s">
        <v>330</v>
      </c>
      <c r="D340">
        <v>20716900</v>
      </c>
      <c r="E340" t="s">
        <v>331</v>
      </c>
      <c r="F340">
        <v>1</v>
      </c>
      <c r="G340" s="1">
        <v>33683200</v>
      </c>
      <c r="H340" s="1">
        <v>43451220</v>
      </c>
      <c r="I340" s="1">
        <v>43451220</v>
      </c>
      <c r="J340" s="1">
        <v>0</v>
      </c>
      <c r="K340" s="1">
        <v>0</v>
      </c>
      <c r="L340" s="1">
        <v>0</v>
      </c>
      <c r="M340" s="1">
        <v>43451220</v>
      </c>
      <c r="N340" s="1">
        <v>43451220</v>
      </c>
      <c r="O340" s="1">
        <v>0</v>
      </c>
      <c r="P340" s="1">
        <v>0</v>
      </c>
      <c r="Q340" s="1"/>
    </row>
    <row r="341" spans="3:17" ht="14.25">
      <c r="C341" t="s">
        <v>332</v>
      </c>
      <c r="D341">
        <v>20716900</v>
      </c>
      <c r="E341" t="s">
        <v>333</v>
      </c>
      <c r="F341">
        <v>1</v>
      </c>
      <c r="G341" s="1">
        <v>1662000</v>
      </c>
      <c r="H341" s="1">
        <v>1662000</v>
      </c>
      <c r="I341" s="1">
        <v>1662000</v>
      </c>
      <c r="J341" s="1">
        <v>0</v>
      </c>
      <c r="K341" s="1">
        <v>0</v>
      </c>
      <c r="L341" s="1">
        <v>0</v>
      </c>
      <c r="M341" s="1">
        <v>1662000</v>
      </c>
      <c r="N341" s="1">
        <v>1662000</v>
      </c>
      <c r="O341" s="1">
        <v>0</v>
      </c>
      <c r="P341" s="1">
        <v>0</v>
      </c>
      <c r="Q341" s="1"/>
    </row>
    <row r="342" spans="3:17" ht="14.25">
      <c r="C342" t="s">
        <v>334</v>
      </c>
      <c r="D342">
        <v>20716900</v>
      </c>
      <c r="E342" t="s">
        <v>335</v>
      </c>
      <c r="F342">
        <v>280</v>
      </c>
      <c r="G342" s="1">
        <v>30300000</v>
      </c>
      <c r="H342" s="1">
        <v>30300000</v>
      </c>
      <c r="I342" s="1">
        <v>30300000</v>
      </c>
      <c r="J342" s="1">
        <v>0</v>
      </c>
      <c r="K342" s="1">
        <v>0</v>
      </c>
      <c r="L342" s="1">
        <v>0</v>
      </c>
      <c r="M342" s="1">
        <v>7600000</v>
      </c>
      <c r="N342" s="1">
        <v>7600000</v>
      </c>
      <c r="O342" s="1">
        <v>22700000</v>
      </c>
      <c r="P342" s="1">
        <v>22700000</v>
      </c>
      <c r="Q342" s="1"/>
    </row>
    <row r="343" spans="3:17" ht="14.25">
      <c r="C343" t="s">
        <v>334</v>
      </c>
      <c r="D343">
        <v>20717500</v>
      </c>
      <c r="E343" t="s">
        <v>335</v>
      </c>
      <c r="F343">
        <v>1</v>
      </c>
      <c r="G343" s="1">
        <v>2063634686</v>
      </c>
      <c r="H343" s="1">
        <v>2200226251</v>
      </c>
      <c r="I343" s="1">
        <v>2200226251</v>
      </c>
      <c r="J343" s="1">
        <v>0</v>
      </c>
      <c r="K343" s="1">
        <v>0</v>
      </c>
      <c r="L343" s="1">
        <v>0</v>
      </c>
      <c r="M343" s="1">
        <v>1883829314.6</v>
      </c>
      <c r="N343" s="1">
        <v>1877579314.6</v>
      </c>
      <c r="O343" s="1">
        <v>316396936.4</v>
      </c>
      <c r="P343" s="1">
        <v>316396936.4</v>
      </c>
      <c r="Q343" s="1"/>
    </row>
    <row r="344" spans="3:17" ht="14.25">
      <c r="C344" t="s">
        <v>336</v>
      </c>
      <c r="D344">
        <v>20717500</v>
      </c>
      <c r="E344" t="s">
        <v>337</v>
      </c>
      <c r="F344">
        <v>280</v>
      </c>
      <c r="G344" s="1">
        <v>200000000</v>
      </c>
      <c r="H344" s="1">
        <v>200000000</v>
      </c>
      <c r="I344" s="1">
        <v>200000000</v>
      </c>
      <c r="J344" s="1">
        <v>0</v>
      </c>
      <c r="K344" s="1">
        <v>0</v>
      </c>
      <c r="L344" s="1">
        <v>0</v>
      </c>
      <c r="M344" s="1">
        <v>200000000</v>
      </c>
      <c r="N344" s="1">
        <v>200000000</v>
      </c>
      <c r="O344" s="1">
        <v>0</v>
      </c>
      <c r="P344" s="1">
        <v>0</v>
      </c>
      <c r="Q344" s="1"/>
    </row>
    <row r="345" spans="3:17" ht="14.25">
      <c r="C345" t="s">
        <v>338</v>
      </c>
      <c r="D345">
        <v>20717500</v>
      </c>
      <c r="E345" t="s">
        <v>339</v>
      </c>
      <c r="F345">
        <v>280</v>
      </c>
      <c r="G345" s="1">
        <v>200000000</v>
      </c>
      <c r="H345" s="1">
        <v>200000000</v>
      </c>
      <c r="I345" s="1">
        <v>200000000</v>
      </c>
      <c r="J345" s="1">
        <v>0</v>
      </c>
      <c r="K345" s="1">
        <v>0</v>
      </c>
      <c r="L345" s="1">
        <v>0</v>
      </c>
      <c r="M345" s="1">
        <v>200000000</v>
      </c>
      <c r="N345" s="1">
        <v>200000000</v>
      </c>
      <c r="O345" s="1">
        <v>0</v>
      </c>
      <c r="P345" s="1">
        <v>0</v>
      </c>
      <c r="Q345" s="1"/>
    </row>
    <row r="346" spans="3:17" ht="14.25">
      <c r="C346" t="s">
        <v>340</v>
      </c>
      <c r="D346">
        <v>20717500</v>
      </c>
      <c r="E346" t="s">
        <v>341</v>
      </c>
      <c r="F346">
        <v>280</v>
      </c>
      <c r="G346" s="1">
        <v>405100000</v>
      </c>
      <c r="H346" s="1">
        <v>194667486</v>
      </c>
      <c r="I346" s="1">
        <v>194667486</v>
      </c>
      <c r="J346" s="1">
        <v>0</v>
      </c>
      <c r="K346" s="1">
        <v>0</v>
      </c>
      <c r="L346" s="1">
        <v>0</v>
      </c>
      <c r="M346" s="1">
        <v>6323507</v>
      </c>
      <c r="N346" s="1">
        <v>6323507</v>
      </c>
      <c r="O346" s="1">
        <v>188343979</v>
      </c>
      <c r="P346" s="1">
        <v>188343979</v>
      </c>
      <c r="Q346" s="1"/>
    </row>
    <row r="347" spans="3:17" ht="14.25">
      <c r="C347" t="s">
        <v>342</v>
      </c>
      <c r="D347">
        <v>20717500</v>
      </c>
      <c r="E347" t="s">
        <v>343</v>
      </c>
      <c r="F347">
        <v>280</v>
      </c>
      <c r="G347" s="1">
        <v>405100000</v>
      </c>
      <c r="H347" s="1">
        <v>194667486</v>
      </c>
      <c r="I347" s="1">
        <v>194667486</v>
      </c>
      <c r="J347" s="1">
        <v>0</v>
      </c>
      <c r="K347" s="1">
        <v>0</v>
      </c>
      <c r="L347" s="1">
        <v>0</v>
      </c>
      <c r="M347" s="1">
        <v>6323507</v>
      </c>
      <c r="N347" s="1">
        <v>6323507</v>
      </c>
      <c r="O347" s="1">
        <v>188343979</v>
      </c>
      <c r="P347" s="1">
        <v>188343979</v>
      </c>
      <c r="Q347" s="1"/>
    </row>
    <row r="348" spans="3:17" ht="14.25">
      <c r="C348" t="s">
        <v>344</v>
      </c>
      <c r="D348">
        <v>20716900</v>
      </c>
      <c r="E348" t="s">
        <v>345</v>
      </c>
      <c r="F348">
        <v>280</v>
      </c>
      <c r="G348" s="1">
        <v>30300000</v>
      </c>
      <c r="H348" s="1">
        <v>30300000</v>
      </c>
      <c r="I348" s="1">
        <v>30300000</v>
      </c>
      <c r="J348" s="1">
        <v>0</v>
      </c>
      <c r="K348" s="1">
        <v>0</v>
      </c>
      <c r="L348" s="1">
        <v>0</v>
      </c>
      <c r="M348" s="1">
        <v>7600000</v>
      </c>
      <c r="N348" s="1">
        <v>7600000</v>
      </c>
      <c r="O348" s="1">
        <v>22700000</v>
      </c>
      <c r="P348" s="1">
        <v>22700000</v>
      </c>
      <c r="Q348" s="1"/>
    </row>
    <row r="349" spans="3:17" ht="14.25">
      <c r="C349" t="s">
        <v>344</v>
      </c>
      <c r="D349">
        <v>20717500</v>
      </c>
      <c r="E349" t="s">
        <v>345</v>
      </c>
      <c r="F349">
        <v>1</v>
      </c>
      <c r="G349" s="1">
        <v>1458534686</v>
      </c>
      <c r="H349" s="1">
        <v>1805558765</v>
      </c>
      <c r="I349" s="1">
        <v>1805558765</v>
      </c>
      <c r="J349" s="1">
        <v>0</v>
      </c>
      <c r="K349" s="1">
        <v>0</v>
      </c>
      <c r="L349" s="1">
        <v>0</v>
      </c>
      <c r="M349" s="1">
        <v>1677505807.6</v>
      </c>
      <c r="N349" s="1">
        <v>1671255807.6</v>
      </c>
      <c r="O349" s="1">
        <v>128052957.4</v>
      </c>
      <c r="P349" s="1">
        <v>128052957.4</v>
      </c>
      <c r="Q349" s="1"/>
    </row>
    <row r="350" spans="3:17" ht="14.25">
      <c r="C350" t="s">
        <v>346</v>
      </c>
      <c r="D350">
        <v>20717500</v>
      </c>
      <c r="E350" t="s">
        <v>347</v>
      </c>
      <c r="F350">
        <v>280</v>
      </c>
      <c r="G350" s="1">
        <v>1250000000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/>
    </row>
    <row r="351" spans="3:17" ht="14.25">
      <c r="C351" t="s">
        <v>348</v>
      </c>
      <c r="D351">
        <v>20717500</v>
      </c>
      <c r="E351" t="s">
        <v>349</v>
      </c>
      <c r="F351">
        <v>280</v>
      </c>
      <c r="G351" s="1">
        <v>0</v>
      </c>
      <c r="H351" s="1">
        <v>33114318</v>
      </c>
      <c r="I351" s="1">
        <v>33114318</v>
      </c>
      <c r="J351" s="1">
        <v>0</v>
      </c>
      <c r="K351" s="1">
        <v>0</v>
      </c>
      <c r="L351" s="1">
        <v>0</v>
      </c>
      <c r="M351" s="1">
        <v>33114318</v>
      </c>
      <c r="N351" s="1">
        <v>33114318</v>
      </c>
      <c r="O351" s="1">
        <v>0</v>
      </c>
      <c r="P351" s="1">
        <v>0</v>
      </c>
      <c r="Q351" s="1"/>
    </row>
    <row r="352" spans="3:17" ht="14.25">
      <c r="C352" t="s">
        <v>350</v>
      </c>
      <c r="D352">
        <v>20717500</v>
      </c>
      <c r="E352" t="s">
        <v>351</v>
      </c>
      <c r="F352">
        <v>280</v>
      </c>
      <c r="G352" s="1">
        <v>0</v>
      </c>
      <c r="H352" s="1">
        <v>150356956</v>
      </c>
      <c r="I352" s="1">
        <v>150356956</v>
      </c>
      <c r="J352" s="1">
        <v>0</v>
      </c>
      <c r="K352" s="1">
        <v>0</v>
      </c>
      <c r="L352" s="1">
        <v>0</v>
      </c>
      <c r="M352" s="1">
        <v>38288784.6</v>
      </c>
      <c r="N352" s="1">
        <v>38288784.6</v>
      </c>
      <c r="O352" s="1">
        <v>112068171.4</v>
      </c>
      <c r="P352" s="1">
        <v>112068171.4</v>
      </c>
      <c r="Q352" s="1"/>
    </row>
    <row r="353" spans="3:17" ht="14.25">
      <c r="C353" t="s">
        <v>352</v>
      </c>
      <c r="D353">
        <v>20717500</v>
      </c>
      <c r="E353" t="s">
        <v>353</v>
      </c>
      <c r="F353">
        <v>280</v>
      </c>
      <c r="G353" s="1">
        <v>0</v>
      </c>
      <c r="H353" s="1">
        <v>37255000</v>
      </c>
      <c r="I353" s="1">
        <v>37255000</v>
      </c>
      <c r="J353" s="1">
        <v>0</v>
      </c>
      <c r="K353" s="1">
        <v>0</v>
      </c>
      <c r="L353" s="1">
        <v>0</v>
      </c>
      <c r="M353" s="1">
        <v>37255000</v>
      </c>
      <c r="N353" s="1">
        <v>37255000</v>
      </c>
      <c r="O353" s="1">
        <v>0</v>
      </c>
      <c r="P353" s="1">
        <v>0</v>
      </c>
      <c r="Q353" s="1"/>
    </row>
    <row r="354" spans="3:17" ht="14.25">
      <c r="C354" t="s">
        <v>354</v>
      </c>
      <c r="D354">
        <v>20717500</v>
      </c>
      <c r="E354" t="s">
        <v>355</v>
      </c>
      <c r="F354">
        <v>280</v>
      </c>
      <c r="G354" s="1">
        <v>0</v>
      </c>
      <c r="H354" s="1">
        <v>118850000</v>
      </c>
      <c r="I354" s="1">
        <v>118850000</v>
      </c>
      <c r="J354" s="1">
        <v>0</v>
      </c>
      <c r="K354" s="1">
        <v>0</v>
      </c>
      <c r="L354" s="1">
        <v>0</v>
      </c>
      <c r="M354" s="1">
        <v>118850000</v>
      </c>
      <c r="N354" s="1">
        <v>118850000</v>
      </c>
      <c r="O354" s="1">
        <v>0</v>
      </c>
      <c r="P354" s="1">
        <v>0</v>
      </c>
      <c r="Q354" s="1"/>
    </row>
    <row r="355" spans="3:17" ht="14.25">
      <c r="C355" t="s">
        <v>356</v>
      </c>
      <c r="D355">
        <v>20717500</v>
      </c>
      <c r="E355" t="s">
        <v>357</v>
      </c>
      <c r="F355">
        <v>280</v>
      </c>
      <c r="G355" s="1">
        <v>0</v>
      </c>
      <c r="H355" s="1">
        <v>91500000</v>
      </c>
      <c r="I355" s="1">
        <v>91500000</v>
      </c>
      <c r="J355" s="1">
        <v>0</v>
      </c>
      <c r="K355" s="1">
        <v>0</v>
      </c>
      <c r="L355" s="1">
        <v>0</v>
      </c>
      <c r="M355" s="1">
        <v>91500000</v>
      </c>
      <c r="N355" s="1">
        <v>91500000</v>
      </c>
      <c r="O355" s="1">
        <v>0</v>
      </c>
      <c r="P355" s="1">
        <v>0</v>
      </c>
      <c r="Q355" s="1"/>
    </row>
    <row r="356" spans="3:17" ht="14.25">
      <c r="C356" t="s">
        <v>358</v>
      </c>
      <c r="D356">
        <v>20717500</v>
      </c>
      <c r="E356" t="s">
        <v>359</v>
      </c>
      <c r="F356">
        <v>280</v>
      </c>
      <c r="G356" s="1">
        <v>0</v>
      </c>
      <c r="H356" s="1">
        <v>65191286</v>
      </c>
      <c r="I356" s="1">
        <v>65191286</v>
      </c>
      <c r="J356" s="1">
        <v>0</v>
      </c>
      <c r="K356" s="1">
        <v>0</v>
      </c>
      <c r="L356" s="1">
        <v>0</v>
      </c>
      <c r="M356" s="1">
        <v>65191286</v>
      </c>
      <c r="N356" s="1">
        <v>65191286</v>
      </c>
      <c r="O356" s="1">
        <v>0</v>
      </c>
      <c r="P356" s="1">
        <v>0</v>
      </c>
      <c r="Q356" s="1"/>
    </row>
    <row r="357" spans="3:17" ht="14.25">
      <c r="C357" t="s">
        <v>360</v>
      </c>
      <c r="D357">
        <v>20716900</v>
      </c>
      <c r="E357" t="s">
        <v>361</v>
      </c>
      <c r="F357">
        <v>280</v>
      </c>
      <c r="G357" s="1">
        <v>22700000</v>
      </c>
      <c r="H357" s="1">
        <v>22700000</v>
      </c>
      <c r="I357" s="1">
        <v>22700000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22700000</v>
      </c>
      <c r="P357" s="1">
        <v>22700000</v>
      </c>
      <c r="Q357" s="1"/>
    </row>
    <row r="358" spans="3:17" ht="14.25">
      <c r="C358" t="s">
        <v>362</v>
      </c>
      <c r="D358">
        <v>20716900</v>
      </c>
      <c r="E358" t="s">
        <v>363</v>
      </c>
      <c r="F358">
        <v>280</v>
      </c>
      <c r="G358" s="1">
        <v>7600000</v>
      </c>
      <c r="H358" s="1">
        <v>7600000</v>
      </c>
      <c r="I358" s="1">
        <v>7600000</v>
      </c>
      <c r="J358" s="1">
        <v>0</v>
      </c>
      <c r="K358" s="1">
        <v>0</v>
      </c>
      <c r="L358" s="1">
        <v>0</v>
      </c>
      <c r="M358" s="1">
        <v>7600000</v>
      </c>
      <c r="N358" s="1">
        <v>7600000</v>
      </c>
      <c r="O358" s="1">
        <v>0</v>
      </c>
      <c r="P358" s="1">
        <v>0</v>
      </c>
      <c r="Q358" s="1"/>
    </row>
    <row r="359" spans="3:17" ht="14.25">
      <c r="C359" t="s">
        <v>364</v>
      </c>
      <c r="D359">
        <v>20717500</v>
      </c>
      <c r="E359" t="s">
        <v>311</v>
      </c>
      <c r="F359">
        <v>1</v>
      </c>
      <c r="G359" s="1">
        <v>0</v>
      </c>
      <c r="H359" s="1">
        <v>8500000</v>
      </c>
      <c r="I359" s="1">
        <v>8500000</v>
      </c>
      <c r="J359" s="1">
        <v>0</v>
      </c>
      <c r="K359" s="1">
        <v>0</v>
      </c>
      <c r="L359" s="1">
        <v>0</v>
      </c>
      <c r="M359" s="1">
        <v>8500000</v>
      </c>
      <c r="N359" s="1">
        <v>8500000</v>
      </c>
      <c r="O359" s="1">
        <v>0</v>
      </c>
      <c r="P359" s="1">
        <v>0</v>
      </c>
      <c r="Q359" s="1"/>
    </row>
    <row r="360" spans="3:17" ht="14.25">
      <c r="C360" t="s">
        <v>364</v>
      </c>
      <c r="D360">
        <v>20717500</v>
      </c>
      <c r="E360" t="s">
        <v>311</v>
      </c>
      <c r="F360">
        <v>280</v>
      </c>
      <c r="G360" s="1">
        <v>8534686</v>
      </c>
      <c r="H360" s="1">
        <v>8534686</v>
      </c>
      <c r="I360" s="1">
        <v>8534686</v>
      </c>
      <c r="J360" s="1">
        <v>0</v>
      </c>
      <c r="K360" s="1">
        <v>0</v>
      </c>
      <c r="L360" s="1">
        <v>0</v>
      </c>
      <c r="M360" s="1">
        <v>8500000</v>
      </c>
      <c r="N360" s="1">
        <v>8500000</v>
      </c>
      <c r="O360" s="1">
        <v>34686</v>
      </c>
      <c r="P360" s="1">
        <v>34686</v>
      </c>
      <c r="Q360" s="1"/>
    </row>
    <row r="361" spans="3:17" ht="14.25">
      <c r="C361" t="s">
        <v>365</v>
      </c>
      <c r="D361">
        <v>20717500</v>
      </c>
      <c r="E361" t="s">
        <v>366</v>
      </c>
      <c r="F361">
        <v>280</v>
      </c>
      <c r="G361" s="1">
        <v>200000000</v>
      </c>
      <c r="H361" s="1">
        <v>200000000</v>
      </c>
      <c r="I361" s="1">
        <v>200000000</v>
      </c>
      <c r="J361" s="1">
        <v>0</v>
      </c>
      <c r="K361" s="1">
        <v>0</v>
      </c>
      <c r="L361" s="1">
        <v>0</v>
      </c>
      <c r="M361" s="1">
        <v>200000000</v>
      </c>
      <c r="N361" s="1">
        <v>200000000</v>
      </c>
      <c r="O361" s="1">
        <v>0</v>
      </c>
      <c r="P361" s="1">
        <v>0</v>
      </c>
      <c r="Q361" s="1"/>
    </row>
    <row r="362" spans="3:17" ht="14.25">
      <c r="C362" t="s">
        <v>367</v>
      </c>
      <c r="D362">
        <v>20717500</v>
      </c>
      <c r="E362" t="s">
        <v>368</v>
      </c>
      <c r="F362">
        <v>280</v>
      </c>
      <c r="G362" s="1">
        <v>0</v>
      </c>
      <c r="H362" s="1">
        <v>75000000</v>
      </c>
      <c r="I362" s="1">
        <v>75000000</v>
      </c>
      <c r="J362" s="1">
        <v>0</v>
      </c>
      <c r="K362" s="1">
        <v>0</v>
      </c>
      <c r="L362" s="1">
        <v>0</v>
      </c>
      <c r="M362" s="1">
        <v>75000000</v>
      </c>
      <c r="N362" s="1">
        <v>68750000</v>
      </c>
      <c r="O362" s="1">
        <v>0</v>
      </c>
      <c r="P362" s="1">
        <v>0</v>
      </c>
      <c r="Q362" s="1"/>
    </row>
    <row r="363" spans="3:17" ht="14.25">
      <c r="C363" t="s">
        <v>369</v>
      </c>
      <c r="D363">
        <v>20717500</v>
      </c>
      <c r="E363" t="s">
        <v>370</v>
      </c>
      <c r="F363">
        <v>280</v>
      </c>
      <c r="G363" s="1">
        <v>0</v>
      </c>
      <c r="H363" s="1">
        <v>73900000</v>
      </c>
      <c r="I363" s="1">
        <v>73900000</v>
      </c>
      <c r="J363" s="1">
        <v>0</v>
      </c>
      <c r="K363" s="1">
        <v>0</v>
      </c>
      <c r="L363" s="1">
        <v>0</v>
      </c>
      <c r="M363" s="1">
        <v>73900000</v>
      </c>
      <c r="N363" s="1">
        <v>73900000</v>
      </c>
      <c r="O363" s="1">
        <v>0</v>
      </c>
      <c r="P363" s="1">
        <v>0</v>
      </c>
      <c r="Q363" s="1"/>
    </row>
    <row r="364" spans="3:17" ht="14.25">
      <c r="C364" t="s">
        <v>371</v>
      </c>
      <c r="D364">
        <v>20717500</v>
      </c>
      <c r="E364" t="s">
        <v>372</v>
      </c>
      <c r="F364">
        <v>280</v>
      </c>
      <c r="G364" s="1">
        <v>0</v>
      </c>
      <c r="H364" s="1">
        <v>11011140</v>
      </c>
      <c r="I364" s="1">
        <v>11011140</v>
      </c>
      <c r="J364" s="1">
        <v>0</v>
      </c>
      <c r="K364" s="1">
        <v>0</v>
      </c>
      <c r="L364" s="1">
        <v>0</v>
      </c>
      <c r="M364" s="1">
        <v>11011140</v>
      </c>
      <c r="N364" s="1">
        <v>11011140</v>
      </c>
      <c r="O364" s="1">
        <v>0</v>
      </c>
      <c r="P364" s="1">
        <v>0</v>
      </c>
      <c r="Q364" s="1"/>
    </row>
    <row r="365" spans="3:17" ht="14.25">
      <c r="C365" t="s">
        <v>373</v>
      </c>
      <c r="D365">
        <v>20717500</v>
      </c>
      <c r="E365" t="s">
        <v>374</v>
      </c>
      <c r="F365">
        <v>280</v>
      </c>
      <c r="G365" s="1">
        <v>0</v>
      </c>
      <c r="H365" s="1">
        <v>165900000</v>
      </c>
      <c r="I365" s="1">
        <v>165900000</v>
      </c>
      <c r="J365" s="1">
        <v>0</v>
      </c>
      <c r="K365" s="1">
        <v>0</v>
      </c>
      <c r="L365" s="1">
        <v>0</v>
      </c>
      <c r="M365" s="1">
        <v>165900000</v>
      </c>
      <c r="N365" s="1">
        <v>165900000</v>
      </c>
      <c r="O365" s="1">
        <v>0</v>
      </c>
      <c r="P365" s="1">
        <v>0</v>
      </c>
      <c r="Q365" s="1"/>
    </row>
    <row r="366" spans="3:17" ht="14.25">
      <c r="C366" t="s">
        <v>375</v>
      </c>
      <c r="D366">
        <v>20717500</v>
      </c>
      <c r="E366" t="s">
        <v>376</v>
      </c>
      <c r="F366">
        <v>280</v>
      </c>
      <c r="G366" s="1">
        <v>0</v>
      </c>
      <c r="H366" s="1">
        <v>83199121</v>
      </c>
      <c r="I366" s="1">
        <v>83199121</v>
      </c>
      <c r="J366" s="1">
        <v>0</v>
      </c>
      <c r="K366" s="1">
        <v>0</v>
      </c>
      <c r="L366" s="1">
        <v>0</v>
      </c>
      <c r="M366" s="1">
        <v>83199121</v>
      </c>
      <c r="N366" s="1">
        <v>83199121</v>
      </c>
      <c r="O366" s="1">
        <v>0</v>
      </c>
      <c r="P366" s="1">
        <v>0</v>
      </c>
      <c r="Q366" s="1"/>
    </row>
    <row r="367" spans="3:17" ht="14.25">
      <c r="C367" t="s">
        <v>377</v>
      </c>
      <c r="D367">
        <v>20717500</v>
      </c>
      <c r="E367" t="s">
        <v>378</v>
      </c>
      <c r="F367">
        <v>280</v>
      </c>
      <c r="G367" s="1">
        <v>0</v>
      </c>
      <c r="H367" s="1">
        <v>119300000</v>
      </c>
      <c r="I367" s="1">
        <v>119300000</v>
      </c>
      <c r="J367" s="1">
        <v>0</v>
      </c>
      <c r="K367" s="1">
        <v>0</v>
      </c>
      <c r="L367" s="1">
        <v>0</v>
      </c>
      <c r="M367" s="1">
        <v>119300000</v>
      </c>
      <c r="N367" s="1">
        <v>119300000</v>
      </c>
      <c r="O367" s="1">
        <v>0</v>
      </c>
      <c r="P367" s="1">
        <v>0</v>
      </c>
      <c r="Q367" s="1"/>
    </row>
    <row r="368" spans="3:17" ht="14.25">
      <c r="C368" t="s">
        <v>379</v>
      </c>
      <c r="D368">
        <v>20717500</v>
      </c>
      <c r="E368" t="s">
        <v>380</v>
      </c>
      <c r="F368">
        <v>280</v>
      </c>
      <c r="G368" s="1">
        <v>0</v>
      </c>
      <c r="H368" s="1">
        <v>120565531</v>
      </c>
      <c r="I368" s="1">
        <v>120565531</v>
      </c>
      <c r="J368" s="1">
        <v>0</v>
      </c>
      <c r="K368" s="1">
        <v>0</v>
      </c>
      <c r="L368" s="1">
        <v>0</v>
      </c>
      <c r="M368" s="1">
        <v>120565531</v>
      </c>
      <c r="N368" s="1">
        <v>120565531</v>
      </c>
      <c r="O368" s="1">
        <v>0</v>
      </c>
      <c r="P368" s="1">
        <v>0</v>
      </c>
      <c r="Q368" s="1"/>
    </row>
    <row r="369" spans="3:17" ht="14.25">
      <c r="C369" t="s">
        <v>381</v>
      </c>
      <c r="D369">
        <v>20717500</v>
      </c>
      <c r="E369" t="s">
        <v>382</v>
      </c>
      <c r="F369">
        <v>280</v>
      </c>
      <c r="G369" s="1">
        <v>0</v>
      </c>
      <c r="H369" s="1">
        <v>77300000</v>
      </c>
      <c r="I369" s="1">
        <v>77300000</v>
      </c>
      <c r="J369" s="1">
        <v>0</v>
      </c>
      <c r="K369" s="1">
        <v>0</v>
      </c>
      <c r="L369" s="1">
        <v>0</v>
      </c>
      <c r="M369" s="1">
        <v>77300000</v>
      </c>
      <c r="N369" s="1">
        <v>77300000</v>
      </c>
      <c r="O369" s="1">
        <v>0</v>
      </c>
      <c r="P369" s="1">
        <v>0</v>
      </c>
      <c r="Q369" s="1"/>
    </row>
    <row r="370" spans="3:17" ht="14.25">
      <c r="C370" t="s">
        <v>383</v>
      </c>
      <c r="D370">
        <v>20717500</v>
      </c>
      <c r="E370" t="s">
        <v>384</v>
      </c>
      <c r="F370">
        <v>280</v>
      </c>
      <c r="G370" s="1">
        <v>0</v>
      </c>
      <c r="H370" s="1">
        <v>95830627</v>
      </c>
      <c r="I370" s="1">
        <v>95830627</v>
      </c>
      <c r="J370" s="1">
        <v>0</v>
      </c>
      <c r="K370" s="1">
        <v>0</v>
      </c>
      <c r="L370" s="1">
        <v>0</v>
      </c>
      <c r="M370" s="1">
        <v>95830627</v>
      </c>
      <c r="N370" s="1">
        <v>95830627</v>
      </c>
      <c r="O370" s="1">
        <v>0</v>
      </c>
      <c r="P370" s="1">
        <v>0</v>
      </c>
      <c r="Q370" s="1"/>
    </row>
    <row r="371" spans="3:17" ht="14.25">
      <c r="C371" t="s">
        <v>385</v>
      </c>
      <c r="D371">
        <v>20717500</v>
      </c>
      <c r="E371" t="s">
        <v>386</v>
      </c>
      <c r="F371">
        <v>280</v>
      </c>
      <c r="G371" s="1">
        <v>0</v>
      </c>
      <c r="H371" s="1">
        <v>15950100</v>
      </c>
      <c r="I371" s="1">
        <v>15950100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15950100</v>
      </c>
      <c r="P371" s="1">
        <v>15950100</v>
      </c>
      <c r="Q371" s="1"/>
    </row>
    <row r="372" spans="3:17" ht="14.25">
      <c r="C372" t="s">
        <v>387</v>
      </c>
      <c r="D372">
        <v>20717500</v>
      </c>
      <c r="E372" t="s">
        <v>388</v>
      </c>
      <c r="F372">
        <v>280</v>
      </c>
      <c r="G372" s="1">
        <v>0</v>
      </c>
      <c r="H372" s="1">
        <v>100000000</v>
      </c>
      <c r="I372" s="1">
        <v>100000000</v>
      </c>
      <c r="J372" s="1">
        <v>0</v>
      </c>
      <c r="K372" s="1">
        <v>0</v>
      </c>
      <c r="L372" s="1">
        <v>0</v>
      </c>
      <c r="M372" s="1">
        <v>100000000</v>
      </c>
      <c r="N372" s="1">
        <v>100000000</v>
      </c>
      <c r="O372" s="1">
        <v>0</v>
      </c>
      <c r="P372" s="1">
        <v>0</v>
      </c>
      <c r="Q372" s="1"/>
    </row>
    <row r="373" spans="3:17" ht="14.25">
      <c r="C373" t="s">
        <v>389</v>
      </c>
      <c r="D373">
        <v>20717500</v>
      </c>
      <c r="E373" t="s">
        <v>390</v>
      </c>
      <c r="F373">
        <v>280</v>
      </c>
      <c r="G373" s="1">
        <v>0</v>
      </c>
      <c r="H373" s="1">
        <v>114300000</v>
      </c>
      <c r="I373" s="1">
        <v>114300000</v>
      </c>
      <c r="J373" s="1">
        <v>0</v>
      </c>
      <c r="K373" s="1">
        <v>0</v>
      </c>
      <c r="L373" s="1">
        <v>0</v>
      </c>
      <c r="M373" s="1">
        <v>114300000</v>
      </c>
      <c r="N373" s="1">
        <v>114300000</v>
      </c>
      <c r="O373" s="1">
        <v>0</v>
      </c>
      <c r="P373" s="1">
        <v>0</v>
      </c>
      <c r="Q373" s="1"/>
    </row>
    <row r="374" spans="3:17" ht="14.25">
      <c r="C374" t="s">
        <v>391</v>
      </c>
      <c r="D374">
        <v>20717500</v>
      </c>
      <c r="E374" t="s">
        <v>392</v>
      </c>
      <c r="F374">
        <v>1</v>
      </c>
      <c r="G374" s="1">
        <v>0</v>
      </c>
      <c r="H374" s="1">
        <v>40000000</v>
      </c>
      <c r="I374" s="1">
        <v>40000000</v>
      </c>
      <c r="J374" s="1">
        <v>0</v>
      </c>
      <c r="K374" s="1">
        <v>0</v>
      </c>
      <c r="L374" s="1">
        <v>0</v>
      </c>
      <c r="M374" s="1">
        <v>40000000</v>
      </c>
      <c r="N374" s="1">
        <v>40000000</v>
      </c>
      <c r="O374" s="1">
        <v>0</v>
      </c>
      <c r="P374" s="1">
        <v>0</v>
      </c>
      <c r="Q374" s="1"/>
    </row>
    <row r="375" spans="7:17" ht="14.25"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4.25">
      <c r="B376" t="s">
        <v>393</v>
      </c>
      <c r="G376" s="1"/>
      <c r="H376" s="1">
        <v>235419440695</v>
      </c>
      <c r="I376" s="1">
        <v>235403023727.1</v>
      </c>
      <c r="J376" s="1">
        <v>68759597.1</v>
      </c>
      <c r="K376" s="1">
        <v>1657819291.95</v>
      </c>
      <c r="L376" s="1">
        <v>7450000</v>
      </c>
      <c r="M376" s="1">
        <v>226519788720.9</v>
      </c>
      <c r="N376" s="1">
        <v>219719466857.9</v>
      </c>
      <c r="O376" s="1">
        <v>7165623085.05</v>
      </c>
      <c r="P376" s="1">
        <v>7149206117.15</v>
      </c>
      <c r="Q376" s="1"/>
    </row>
    <row r="377" spans="7:17" ht="14.25"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Anabelle Solorzano</dc:creator>
  <cp:keywords/>
  <dc:description/>
  <cp:lastModifiedBy>Jessika Lizano Loaiza</cp:lastModifiedBy>
  <cp:lastPrinted>2017-01-27T21:10:30Z</cp:lastPrinted>
  <dcterms:created xsi:type="dcterms:W3CDTF">2017-01-26T14:50:18Z</dcterms:created>
  <dcterms:modified xsi:type="dcterms:W3CDTF">2024-06-19T21:27:10Z</dcterms:modified>
  <cp:category/>
  <cp:version/>
  <cp:contentType/>
  <cp:contentStatus/>
</cp:coreProperties>
</file>