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mag1-my.sharepoint.com/personal/mumanzor_mag_go_cr/Documents/MAG1/AREA DE PLANIFICACIÓN/INFORMES/MAG/"/>
    </mc:Choice>
  </mc:AlternateContent>
  <xr:revisionPtr revIDLastSave="165" documentId="8_{03E4F7B8-A0EB-432E-A796-329CEE4759B5}" xr6:coauthVersionLast="47" xr6:coauthVersionMax="47" xr10:uidLastSave="{E20C7236-4F18-4259-9581-83DB232C62FF}"/>
  <bookViews>
    <workbookView xWindow="-108" yWindow="-108" windowWidth="23256" windowHeight="12456" tabRatio="567" xr2:uid="{64476E7D-90FA-44D6-B8BD-C5019293A400}"/>
  </bookViews>
  <sheets>
    <sheet name="Resumen MAG" sheetId="21" r:id="rId1"/>
    <sheet name="Consolidado Of cent" sheetId="15" r:id="rId2"/>
    <sheet name="Asesoria Juridica" sheetId="1" r:id="rId3"/>
    <sheet name="Auditoría Interna" sheetId="3" r:id="rId4"/>
    <sheet name="Comunicación Institucional" sheetId="4" r:id="rId5"/>
    <sheet name="Cooperación Internacional " sheetId="5" r:id="rId6"/>
    <sheet name="Contraloría de Servicios " sheetId="6" r:id="rId7"/>
    <sheet name="DAF-GIRH-Consolidado" sheetId="7" r:id="rId8"/>
    <sheet name="DAF-GIRH-Jefe de departamento" sheetId="20" r:id="rId9"/>
    <sheet name="DAF-GIRH-GOT" sheetId="19" r:id="rId10"/>
    <sheet name="DAF-GIRH Ges de Empleo" sheetId="16" r:id="rId11"/>
    <sheet name="DAF-GIRH-GCRL" sheetId="18" r:id="rId12"/>
    <sheet name="DAF-GIRH Ges. del Desarrollo" sheetId="17" r:id="rId13"/>
    <sheet name="DAF-Oficialia Mayor Archivo" sheetId="8" r:id="rId14"/>
    <sheet name="DAF-Financiero" sheetId="10" r:id="rId15"/>
    <sheet name="DAF-Proveeduría Institucional" sheetId="9" r:id="rId16"/>
    <sheet name="DAF-Salud Ocupacional" sheetId="11" r:id="rId17"/>
    <sheet name="SEPSA" sheetId="12" r:id="rId18"/>
  </sheets>
  <externalReferences>
    <externalReference r:id="rId19"/>
  </externalReferences>
  <definedNames>
    <definedName name="_xlnm._FilterDatabase" localSheetId="3" hidden="1">'Auditoría Interna'!$AK$1:$AK$94</definedName>
    <definedName name="_xlnm._FilterDatabase" localSheetId="1" hidden="1">'Consolidado Of cent'!$V$10:$X$28</definedName>
    <definedName name="_xlnm._FilterDatabase" localSheetId="14" hidden="1">'DAF-Financiero'!$R$30:$AK$59</definedName>
    <definedName name="_xlnm._FilterDatabase" localSheetId="10" hidden="1">'DAF-GIRH Ges de Empleo'!$P$30:$AL$90</definedName>
    <definedName name="_xlnm._FilterDatabase" localSheetId="12" hidden="1">'DAF-GIRH Ges. del Desarrollo'!$S$20:$AL$31</definedName>
    <definedName name="_xlnm._FilterDatabase" localSheetId="7" hidden="1">'DAF-GIRH-Consolidado'!$P$30:$R$90</definedName>
    <definedName name="_xlnm._FilterDatabase" localSheetId="11" hidden="1">'DAF-GIRH-GCRL'!$S$31:$AL$51</definedName>
    <definedName name="_xlnm._FilterDatabase" localSheetId="9" hidden="1">'DAF-GIRH-GOT'!$S$31:$AL$40</definedName>
    <definedName name="_xlnm._FilterDatabase" localSheetId="8" hidden="1">'DAF-GIRH-Jefe de departamento'!$S$31:$AL$47</definedName>
    <definedName name="_xlnm._FilterDatabase" localSheetId="13" hidden="1">'DAF-Oficialia Mayor Archivo'!$AA$23:$AK$95</definedName>
    <definedName name="_xlnm._FilterDatabase" localSheetId="15" hidden="1">'DAF-Proveeduría Institucional'!$S$30:$AL$111</definedName>
    <definedName name="_xlnm._FilterDatabase" localSheetId="16" hidden="1">'DAF-Salud Ocupacional'!$S$30:$AL$47</definedName>
    <definedName name="_xlnm._FilterDatabase" localSheetId="17" hidden="1">SEPSA!$P$29:$R$31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21" l="1"/>
  <c r="D169" i="21"/>
  <c r="E169" i="21" s="1"/>
  <c r="D168" i="21"/>
  <c r="E168" i="21" s="1"/>
  <c r="C167" i="21"/>
  <c r="C158" i="21" s="1"/>
  <c r="B167" i="21"/>
  <c r="D166" i="21"/>
  <c r="E166" i="21" s="1"/>
  <c r="D165" i="21"/>
  <c r="E165" i="21" s="1"/>
  <c r="D164" i="21"/>
  <c r="E164" i="21" s="1"/>
  <c r="C163" i="21"/>
  <c r="B163" i="21"/>
  <c r="D162" i="21"/>
  <c r="E162" i="21" s="1"/>
  <c r="D161" i="21"/>
  <c r="E161" i="21" s="1"/>
  <c r="D160" i="21"/>
  <c r="E160" i="21" s="1"/>
  <c r="D159" i="21"/>
  <c r="E159" i="21" s="1"/>
  <c r="D157" i="21"/>
  <c r="E157" i="21" s="1"/>
  <c r="D156" i="21"/>
  <c r="E156" i="21" s="1"/>
  <c r="D155" i="21"/>
  <c r="E155" i="21" s="1"/>
  <c r="C154" i="21"/>
  <c r="C143" i="21" s="1"/>
  <c r="B154" i="21"/>
  <c r="D154" i="21" s="1"/>
  <c r="D143" i="21" s="1"/>
  <c r="D153" i="21"/>
  <c r="E153" i="21" s="1"/>
  <c r="D152" i="21"/>
  <c r="E152" i="21" s="1"/>
  <c r="D151" i="21"/>
  <c r="E151" i="21" s="1"/>
  <c r="D150" i="21"/>
  <c r="E150" i="21" s="1"/>
  <c r="D149" i="21"/>
  <c r="E149" i="21" s="1"/>
  <c r="D148" i="21"/>
  <c r="E148" i="21" s="1"/>
  <c r="D147" i="21"/>
  <c r="E147" i="21" s="1"/>
  <c r="D146" i="21"/>
  <c r="E146" i="21" s="1"/>
  <c r="D145" i="21"/>
  <c r="E145" i="21" s="1"/>
  <c r="D144" i="21"/>
  <c r="E144" i="21" s="1"/>
  <c r="D142" i="21"/>
  <c r="E142" i="21" s="1"/>
  <c r="D141" i="21"/>
  <c r="E141" i="21" s="1"/>
  <c r="D140" i="21"/>
  <c r="E140" i="21" s="1"/>
  <c r="D139" i="21"/>
  <c r="E139" i="21" s="1"/>
  <c r="D138" i="21"/>
  <c r="E138" i="21" s="1"/>
  <c r="D137" i="21"/>
  <c r="E137" i="21" s="1"/>
  <c r="C136" i="21"/>
  <c r="B136" i="21"/>
  <c r="D135" i="21"/>
  <c r="E135" i="21" s="1"/>
  <c r="D134" i="21"/>
  <c r="E134" i="21" s="1"/>
  <c r="D133" i="21"/>
  <c r="E133" i="21" s="1"/>
  <c r="D132" i="21"/>
  <c r="E132" i="21" s="1"/>
  <c r="D131" i="21"/>
  <c r="E131" i="21" s="1"/>
  <c r="D130" i="21"/>
  <c r="E130" i="21" s="1"/>
  <c r="D129" i="21"/>
  <c r="E129" i="21" s="1"/>
  <c r="D128" i="21"/>
  <c r="E128" i="21" s="1"/>
  <c r="D127" i="21"/>
  <c r="E127" i="21" s="1"/>
  <c r="D126" i="21"/>
  <c r="E126" i="21" s="1"/>
  <c r="C125" i="21"/>
  <c r="B125" i="21"/>
  <c r="D124" i="21"/>
  <c r="E124" i="21" s="1"/>
  <c r="D123" i="21"/>
  <c r="E123" i="21" s="1"/>
  <c r="D122" i="21"/>
  <c r="E122" i="21" s="1"/>
  <c r="D121" i="21"/>
  <c r="E121" i="21" s="1"/>
  <c r="D120" i="21"/>
  <c r="C120" i="21"/>
  <c r="B120" i="21"/>
  <c r="E120" i="21" s="1"/>
  <c r="D119" i="21"/>
  <c r="E119" i="21" s="1"/>
  <c r="D118" i="21"/>
  <c r="E118" i="21" s="1"/>
  <c r="D117" i="21"/>
  <c r="E117" i="21" s="1"/>
  <c r="D116" i="21"/>
  <c r="E116" i="21" s="1"/>
  <c r="B115" i="21"/>
  <c r="D115" i="21" s="1"/>
  <c r="C170" i="21" l="1"/>
  <c r="C112" i="21" s="1"/>
  <c r="D136" i="21"/>
  <c r="E136" i="21" s="1"/>
  <c r="E115" i="21"/>
  <c r="E154" i="21"/>
  <c r="D167" i="21"/>
  <c r="E167" i="21" s="1"/>
  <c r="B143" i="21"/>
  <c r="E143" i="21" s="1"/>
  <c r="D163" i="21"/>
  <c r="E163" i="21" s="1"/>
  <c r="D125" i="21"/>
  <c r="E125" i="21" s="1"/>
  <c r="B158" i="21"/>
  <c r="D158" i="21" l="1"/>
  <c r="D170" i="21" s="1"/>
  <c r="D112" i="21" s="1"/>
  <c r="E158" i="21"/>
  <c r="B170" i="21"/>
  <c r="E170" i="21" l="1"/>
  <c r="E112" i="21" s="1"/>
  <c r="B112" i="21"/>
  <c r="C72" i="21" l="1"/>
  <c r="C50" i="21" s="1"/>
  <c r="B72" i="21"/>
  <c r="D72" i="21" s="1"/>
  <c r="D71" i="21"/>
  <c r="E71" i="21" s="1"/>
  <c r="F71" i="21" s="1"/>
  <c r="D70" i="21"/>
  <c r="E70" i="21" s="1"/>
  <c r="F70" i="21" s="1"/>
  <c r="D69" i="21"/>
  <c r="E69" i="21" s="1"/>
  <c r="F69" i="21" s="1"/>
  <c r="D68" i="21"/>
  <c r="E68" i="21" s="1"/>
  <c r="F68" i="21" s="1"/>
  <c r="D67" i="21"/>
  <c r="E67" i="21" s="1"/>
  <c r="F67" i="21" s="1"/>
  <c r="F66" i="21"/>
  <c r="D66" i="21"/>
  <c r="D65" i="21"/>
  <c r="E65" i="21" s="1"/>
  <c r="F65" i="21" s="1"/>
  <c r="D64" i="21"/>
  <c r="E64" i="21" s="1"/>
  <c r="F64" i="21" s="1"/>
  <c r="D63" i="21"/>
  <c r="E63" i="21" s="1"/>
  <c r="F63" i="21" s="1"/>
  <c r="D62" i="21"/>
  <c r="E62" i="21" s="1"/>
  <c r="F62" i="21" s="1"/>
  <c r="D61" i="21"/>
  <c r="E61" i="21" s="1"/>
  <c r="F61" i="21" s="1"/>
  <c r="D60" i="21"/>
  <c r="E60" i="21" s="1"/>
  <c r="F60" i="21" s="1"/>
  <c r="D59" i="21"/>
  <c r="E59" i="21" s="1"/>
  <c r="F59" i="21" s="1"/>
  <c r="D58" i="21"/>
  <c r="E58" i="21" s="1"/>
  <c r="F58" i="21" s="1"/>
  <c r="D57" i="21"/>
  <c r="E57" i="21" s="1"/>
  <c r="F57" i="21" s="1"/>
  <c r="D56" i="21"/>
  <c r="E56" i="21" s="1"/>
  <c r="F56" i="21" s="1"/>
  <c r="D55" i="21"/>
  <c r="E55" i="21" s="1"/>
  <c r="F55" i="21" s="1"/>
  <c r="D54" i="21"/>
  <c r="E54" i="21" s="1"/>
  <c r="F54" i="21" s="1"/>
  <c r="D53" i="21"/>
  <c r="E53" i="21" s="1"/>
  <c r="F53" i="21" s="1"/>
  <c r="B50" i="21" l="1"/>
  <c r="E72" i="21"/>
  <c r="F72" i="21" s="1"/>
  <c r="D50" i="21"/>
  <c r="E50" i="21" s="1"/>
  <c r="C46" i="21" l="1"/>
  <c r="B46" i="21"/>
  <c r="D45" i="21"/>
  <c r="E45" i="21" s="1"/>
  <c r="F45" i="21" s="1"/>
  <c r="D44" i="21"/>
  <c r="E44" i="21" s="1"/>
  <c r="F44" i="21" s="1"/>
  <c r="D43" i="21"/>
  <c r="E43" i="21" s="1"/>
  <c r="F43" i="21" s="1"/>
  <c r="D42" i="21"/>
  <c r="E42" i="21" s="1"/>
  <c r="F42" i="21" s="1"/>
  <c r="D41" i="21"/>
  <c r="E41" i="21" s="1"/>
  <c r="F41" i="21" s="1"/>
  <c r="D40" i="21"/>
  <c r="E40" i="21" s="1"/>
  <c r="F40" i="21" s="1"/>
  <c r="D39" i="21"/>
  <c r="E39" i="21" s="1"/>
  <c r="F39" i="21" s="1"/>
  <c r="D38" i="21"/>
  <c r="C36" i="21"/>
  <c r="B36" i="21"/>
  <c r="D46" i="21" l="1"/>
  <c r="E46" i="21"/>
  <c r="F46" i="21" s="1"/>
  <c r="D36" i="21"/>
  <c r="E36" i="21" s="1"/>
  <c r="E38" i="21"/>
  <c r="F38" i="21" s="1"/>
  <c r="D33" i="21" l="1"/>
  <c r="E33" i="21" s="1"/>
  <c r="F33" i="21" s="1"/>
  <c r="D32" i="21"/>
  <c r="E32" i="21" s="1"/>
  <c r="F32" i="21" s="1"/>
  <c r="D29" i="21"/>
  <c r="C29" i="21"/>
  <c r="B29" i="21"/>
  <c r="V27" i="15"/>
  <c r="W27" i="15"/>
  <c r="V26" i="15"/>
  <c r="W26" i="15"/>
  <c r="E29" i="21" l="1"/>
  <c r="M27" i="15"/>
  <c r="N27" i="15" s="1"/>
  <c r="D8" i="18" l="1"/>
  <c r="X13" i="15"/>
  <c r="X14" i="15"/>
  <c r="X15" i="15"/>
  <c r="X19" i="15"/>
  <c r="X22" i="15"/>
  <c r="X23" i="15"/>
  <c r="X24" i="15"/>
  <c r="X26" i="15"/>
  <c r="X27" i="15"/>
  <c r="X11" i="15"/>
  <c r="U21" i="15"/>
  <c r="T21" i="15"/>
  <c r="U20" i="15"/>
  <c r="T20" i="15"/>
  <c r="U19" i="15"/>
  <c r="T19" i="15"/>
  <c r="V19" i="15" s="1"/>
  <c r="U18" i="15"/>
  <c r="T18" i="15"/>
  <c r="V18" i="15" s="1"/>
  <c r="U17" i="15"/>
  <c r="T17" i="15"/>
  <c r="V17" i="15" s="1"/>
  <c r="W17" i="15" s="1"/>
  <c r="X17" i="15" s="1"/>
  <c r="K17" i="15"/>
  <c r="L17" i="15"/>
  <c r="M17" i="15"/>
  <c r="AI47" i="20"/>
  <c r="AF47" i="20"/>
  <c r="AG47" i="20" s="1"/>
  <c r="AB47" i="20"/>
  <c r="AC47" i="20" s="1"/>
  <c r="X47" i="20"/>
  <c r="Y47" i="20" s="1"/>
  <c r="T47" i="20"/>
  <c r="U47" i="20" s="1"/>
  <c r="N47" i="20"/>
  <c r="K47" i="20"/>
  <c r="AI45" i="20"/>
  <c r="AF45" i="20"/>
  <c r="AG45" i="20" s="1"/>
  <c r="AB45" i="20"/>
  <c r="AC45" i="20" s="1"/>
  <c r="X45" i="20"/>
  <c r="Y45" i="20" s="1"/>
  <c r="T45" i="20"/>
  <c r="U45" i="20" s="1"/>
  <c r="N45" i="20"/>
  <c r="K45" i="20"/>
  <c r="AI44" i="20"/>
  <c r="AF44" i="20"/>
  <c r="AG44" i="20" s="1"/>
  <c r="AB44" i="20"/>
  <c r="AC44" i="20" s="1"/>
  <c r="X44" i="20"/>
  <c r="Y44" i="20" s="1"/>
  <c r="T44" i="20"/>
  <c r="U44" i="20" s="1"/>
  <c r="N44" i="20"/>
  <c r="K44" i="20"/>
  <c r="AI43" i="20"/>
  <c r="AF43" i="20"/>
  <c r="AG43" i="20" s="1"/>
  <c r="AB43" i="20"/>
  <c r="AC43" i="20" s="1"/>
  <c r="X43" i="20"/>
  <c r="Y43" i="20" s="1"/>
  <c r="T43" i="20"/>
  <c r="U43" i="20" s="1"/>
  <c r="N43" i="20"/>
  <c r="K43" i="20"/>
  <c r="AI42" i="20"/>
  <c r="AF42" i="20"/>
  <c r="AG42" i="20" s="1"/>
  <c r="AB42" i="20"/>
  <c r="AC42" i="20" s="1"/>
  <c r="X42" i="20"/>
  <c r="Y42" i="20" s="1"/>
  <c r="T42" i="20"/>
  <c r="U42" i="20" s="1"/>
  <c r="N42" i="20"/>
  <c r="K42" i="20"/>
  <c r="AI41" i="20"/>
  <c r="AF41" i="20"/>
  <c r="AG41" i="20" s="1"/>
  <c r="AB41" i="20"/>
  <c r="AC41" i="20" s="1"/>
  <c r="X41" i="20"/>
  <c r="Y41" i="20" s="1"/>
  <c r="T41" i="20"/>
  <c r="U41" i="20" s="1"/>
  <c r="N41" i="20"/>
  <c r="K41" i="20"/>
  <c r="O41" i="20" s="1"/>
  <c r="AI40" i="20"/>
  <c r="AF40" i="20"/>
  <c r="AG40" i="20" s="1"/>
  <c r="AB40" i="20"/>
  <c r="AC40" i="20" s="1"/>
  <c r="X40" i="20"/>
  <c r="Y40" i="20" s="1"/>
  <c r="T40" i="20"/>
  <c r="U40" i="20" s="1"/>
  <c r="N40" i="20"/>
  <c r="K40" i="20"/>
  <c r="AI39" i="20"/>
  <c r="AF39" i="20"/>
  <c r="AG39" i="20" s="1"/>
  <c r="AB39" i="20"/>
  <c r="AC39" i="20" s="1"/>
  <c r="X39" i="20"/>
  <c r="Y39" i="20" s="1"/>
  <c r="T39" i="20"/>
  <c r="U39" i="20" s="1"/>
  <c r="N39" i="20"/>
  <c r="K39" i="20"/>
  <c r="AI38" i="20"/>
  <c r="AF38" i="20"/>
  <c r="AG38" i="20" s="1"/>
  <c r="AB38" i="20"/>
  <c r="AC38" i="20" s="1"/>
  <c r="X38" i="20"/>
  <c r="Y38" i="20" s="1"/>
  <c r="T38" i="20"/>
  <c r="U38" i="20" s="1"/>
  <c r="N38" i="20"/>
  <c r="K38" i="20"/>
  <c r="AI37" i="20"/>
  <c r="AF37" i="20"/>
  <c r="AG37" i="20" s="1"/>
  <c r="AB37" i="20"/>
  <c r="AC37" i="20" s="1"/>
  <c r="X37" i="20"/>
  <c r="Y37" i="20" s="1"/>
  <c r="T37" i="20"/>
  <c r="U37" i="20" s="1"/>
  <c r="N37" i="20"/>
  <c r="K37" i="20"/>
  <c r="AI36" i="20"/>
  <c r="AF36" i="20"/>
  <c r="AG36" i="20" s="1"/>
  <c r="AB36" i="20"/>
  <c r="AC36" i="20" s="1"/>
  <c r="X36" i="20"/>
  <c r="Y36" i="20" s="1"/>
  <c r="T36" i="20"/>
  <c r="U36" i="20" s="1"/>
  <c r="N36" i="20"/>
  <c r="K36" i="20"/>
  <c r="O36" i="20" s="1"/>
  <c r="AI35" i="20"/>
  <c r="AF35" i="20"/>
  <c r="AG35" i="20" s="1"/>
  <c r="AB35" i="20"/>
  <c r="AC35" i="20" s="1"/>
  <c r="X35" i="20"/>
  <c r="Y35" i="20" s="1"/>
  <c r="T35" i="20"/>
  <c r="U35" i="20" s="1"/>
  <c r="N35" i="20"/>
  <c r="K35" i="20"/>
  <c r="AI34" i="20"/>
  <c r="AF34" i="20"/>
  <c r="AG34" i="20" s="1"/>
  <c r="AB34" i="20"/>
  <c r="AC34" i="20" s="1"/>
  <c r="X34" i="20"/>
  <c r="Y34" i="20" s="1"/>
  <c r="T34" i="20"/>
  <c r="U34" i="20" s="1"/>
  <c r="N34" i="20"/>
  <c r="K34" i="20"/>
  <c r="A34" i="20"/>
  <c r="A35" i="20" s="1"/>
  <c r="A36" i="20" s="1"/>
  <c r="A37" i="20" s="1"/>
  <c r="A38" i="20" s="1"/>
  <c r="A39" i="20" s="1"/>
  <c r="A40" i="20" s="1"/>
  <c r="A41" i="20" s="1"/>
  <c r="A42" i="20" s="1"/>
  <c r="A43" i="20" s="1"/>
  <c r="A44" i="20" s="1"/>
  <c r="A45" i="20" s="1"/>
  <c r="A47" i="20" s="1"/>
  <c r="AI33" i="20"/>
  <c r="AF33" i="20"/>
  <c r="AG33" i="20" s="1"/>
  <c r="AB33" i="20"/>
  <c r="AC33" i="20" s="1"/>
  <c r="X33" i="20"/>
  <c r="Y33" i="20" s="1"/>
  <c r="T33" i="20"/>
  <c r="U33" i="20" s="1"/>
  <c r="N33" i="20"/>
  <c r="K33" i="20"/>
  <c r="D8" i="20"/>
  <c r="N17" i="15" s="1"/>
  <c r="O17" i="15" s="1"/>
  <c r="P17" i="15" s="1"/>
  <c r="L21" i="15"/>
  <c r="M21" i="15"/>
  <c r="K21" i="15"/>
  <c r="O21" i="15" s="1"/>
  <c r="P21" i="15" s="1"/>
  <c r="AI40" i="19"/>
  <c r="AF40" i="19"/>
  <c r="AG40" i="19" s="1"/>
  <c r="AB40" i="19"/>
  <c r="AC40" i="19" s="1"/>
  <c r="X40" i="19"/>
  <c r="Y40" i="19" s="1"/>
  <c r="T40" i="19"/>
  <c r="U40" i="19" s="1"/>
  <c r="N40" i="19"/>
  <c r="K40" i="19"/>
  <c r="O40" i="19" s="1"/>
  <c r="AI39" i="19"/>
  <c r="AF39" i="19"/>
  <c r="AG39" i="19" s="1"/>
  <c r="AB39" i="19"/>
  <c r="AC39" i="19" s="1"/>
  <c r="X39" i="19"/>
  <c r="Y39" i="19" s="1"/>
  <c r="T39" i="19"/>
  <c r="U39" i="19" s="1"/>
  <c r="N39" i="19"/>
  <c r="K39" i="19"/>
  <c r="AI38" i="19"/>
  <c r="AF38" i="19"/>
  <c r="AG38" i="19" s="1"/>
  <c r="AB38" i="19"/>
  <c r="AC38" i="19" s="1"/>
  <c r="X38" i="19"/>
  <c r="Y38" i="19" s="1"/>
  <c r="T38" i="19"/>
  <c r="U38" i="19" s="1"/>
  <c r="N38" i="19"/>
  <c r="K38" i="19"/>
  <c r="AI37" i="19"/>
  <c r="AF37" i="19"/>
  <c r="AG37" i="19" s="1"/>
  <c r="AB37" i="19"/>
  <c r="AC37" i="19" s="1"/>
  <c r="X37" i="19"/>
  <c r="Y37" i="19" s="1"/>
  <c r="T37" i="19"/>
  <c r="U37" i="19" s="1"/>
  <c r="N37" i="19"/>
  <c r="K37" i="19"/>
  <c r="AI36" i="19"/>
  <c r="AF36" i="19"/>
  <c r="AG36" i="19" s="1"/>
  <c r="AB36" i="19"/>
  <c r="AC36" i="19" s="1"/>
  <c r="X36" i="19"/>
  <c r="Y36" i="19" s="1"/>
  <c r="T36" i="19"/>
  <c r="U36" i="19" s="1"/>
  <c r="N36" i="19"/>
  <c r="K36" i="19"/>
  <c r="O36" i="19" s="1"/>
  <c r="AI35" i="19"/>
  <c r="AF35" i="19"/>
  <c r="AG35" i="19" s="1"/>
  <c r="AB35" i="19"/>
  <c r="AC35" i="19" s="1"/>
  <c r="X35" i="19"/>
  <c r="Y35" i="19" s="1"/>
  <c r="T35" i="19"/>
  <c r="U35" i="19" s="1"/>
  <c r="N35" i="19"/>
  <c r="K35" i="19"/>
  <c r="AI33" i="19"/>
  <c r="AF33" i="19"/>
  <c r="AG33" i="19" s="1"/>
  <c r="AB33" i="19"/>
  <c r="AC33" i="19" s="1"/>
  <c r="X33" i="19"/>
  <c r="Y33" i="19" s="1"/>
  <c r="T33" i="19"/>
  <c r="U33" i="19" s="1"/>
  <c r="N33" i="19"/>
  <c r="K33" i="19"/>
  <c r="A33" i="19"/>
  <c r="D8" i="19"/>
  <c r="N21" i="15" s="1"/>
  <c r="L20" i="15"/>
  <c r="M20" i="15"/>
  <c r="N20" i="15"/>
  <c r="K20" i="15"/>
  <c r="AI51" i="18"/>
  <c r="AF51" i="18"/>
  <c r="AG51" i="18" s="1"/>
  <c r="AB51" i="18"/>
  <c r="AC51" i="18" s="1"/>
  <c r="X51" i="18"/>
  <c r="Y51" i="18" s="1"/>
  <c r="T51" i="18"/>
  <c r="U51" i="18" s="1"/>
  <c r="N51" i="18"/>
  <c r="K51" i="18"/>
  <c r="AI50" i="18"/>
  <c r="AF50" i="18"/>
  <c r="AG50" i="18" s="1"/>
  <c r="AB50" i="18"/>
  <c r="AC50" i="18" s="1"/>
  <c r="X50" i="18"/>
  <c r="Y50" i="18" s="1"/>
  <c r="T50" i="18"/>
  <c r="U50" i="18" s="1"/>
  <c r="N50" i="18"/>
  <c r="K50" i="18"/>
  <c r="AI49" i="18"/>
  <c r="AF49" i="18"/>
  <c r="AG49" i="18" s="1"/>
  <c r="AB49" i="18"/>
  <c r="AC49" i="18" s="1"/>
  <c r="X49" i="18"/>
  <c r="Y49" i="18" s="1"/>
  <c r="T49" i="18"/>
  <c r="U49" i="18" s="1"/>
  <c r="N49" i="18"/>
  <c r="K49" i="18"/>
  <c r="AI48" i="18"/>
  <c r="AF48" i="18"/>
  <c r="AG48" i="18" s="1"/>
  <c r="AB48" i="18"/>
  <c r="AC48" i="18" s="1"/>
  <c r="X48" i="18"/>
  <c r="Y48" i="18" s="1"/>
  <c r="T48" i="18"/>
  <c r="U48" i="18" s="1"/>
  <c r="N48" i="18"/>
  <c r="K48" i="18"/>
  <c r="AI47" i="18"/>
  <c r="AF47" i="18"/>
  <c r="AG47" i="18" s="1"/>
  <c r="AB47" i="18"/>
  <c r="AC47" i="18" s="1"/>
  <c r="X47" i="18"/>
  <c r="Y47" i="18" s="1"/>
  <c r="T47" i="18"/>
  <c r="U47" i="18" s="1"/>
  <c r="N47" i="18"/>
  <c r="K47" i="18"/>
  <c r="AI46" i="18"/>
  <c r="AF46" i="18"/>
  <c r="AG46" i="18" s="1"/>
  <c r="AB46" i="18"/>
  <c r="AC46" i="18" s="1"/>
  <c r="X46" i="18"/>
  <c r="Y46" i="18" s="1"/>
  <c r="T46" i="18"/>
  <c r="U46" i="18" s="1"/>
  <c r="N46" i="18"/>
  <c r="K46" i="18"/>
  <c r="AI45" i="18"/>
  <c r="AF45" i="18"/>
  <c r="AG45" i="18" s="1"/>
  <c r="AB45" i="18"/>
  <c r="AC45" i="18" s="1"/>
  <c r="X45" i="18"/>
  <c r="Y45" i="18" s="1"/>
  <c r="T45" i="18"/>
  <c r="U45" i="18" s="1"/>
  <c r="N45" i="18"/>
  <c r="K45" i="18"/>
  <c r="AI44" i="18"/>
  <c r="AF44" i="18"/>
  <c r="AG44" i="18" s="1"/>
  <c r="AB44" i="18"/>
  <c r="AC44" i="18" s="1"/>
  <c r="X44" i="18"/>
  <c r="Y44" i="18" s="1"/>
  <c r="T44" i="18"/>
  <c r="U44" i="18" s="1"/>
  <c r="N44" i="18"/>
  <c r="K44" i="18"/>
  <c r="AI43" i="18"/>
  <c r="AF43" i="18"/>
  <c r="AG43" i="18" s="1"/>
  <c r="AB43" i="18"/>
  <c r="AC43" i="18" s="1"/>
  <c r="X43" i="18"/>
  <c r="Y43" i="18" s="1"/>
  <c r="T43" i="18"/>
  <c r="U43" i="18" s="1"/>
  <c r="N43" i="18"/>
  <c r="K43" i="18"/>
  <c r="AI42" i="18"/>
  <c r="AF42" i="18"/>
  <c r="AG42" i="18" s="1"/>
  <c r="AB42" i="18"/>
  <c r="AC42" i="18" s="1"/>
  <c r="X42" i="18"/>
  <c r="Y42" i="18" s="1"/>
  <c r="T42" i="18"/>
  <c r="U42" i="18" s="1"/>
  <c r="N42" i="18"/>
  <c r="K42" i="18"/>
  <c r="AI41" i="18"/>
  <c r="AF41" i="18"/>
  <c r="AG41" i="18" s="1"/>
  <c r="AB41" i="18"/>
  <c r="AC41" i="18" s="1"/>
  <c r="X41" i="18"/>
  <c r="Y41" i="18" s="1"/>
  <c r="T41" i="18"/>
  <c r="U41" i="18" s="1"/>
  <c r="N41" i="18"/>
  <c r="K41" i="18"/>
  <c r="AI39" i="18"/>
  <c r="AF39" i="18"/>
  <c r="AG39" i="18" s="1"/>
  <c r="AB39" i="18"/>
  <c r="AC39" i="18" s="1"/>
  <c r="X39" i="18"/>
  <c r="Y39" i="18" s="1"/>
  <c r="T39" i="18"/>
  <c r="U39" i="18" s="1"/>
  <c r="N39" i="18"/>
  <c r="K39" i="18"/>
  <c r="AI38" i="18"/>
  <c r="AF38" i="18"/>
  <c r="AG38" i="18" s="1"/>
  <c r="AB38" i="18"/>
  <c r="AC38" i="18" s="1"/>
  <c r="X38" i="18"/>
  <c r="Y38" i="18" s="1"/>
  <c r="T38" i="18"/>
  <c r="U38" i="18" s="1"/>
  <c r="N38" i="18"/>
  <c r="K38" i="18"/>
  <c r="AI37" i="18"/>
  <c r="AF37" i="18"/>
  <c r="AG37" i="18" s="1"/>
  <c r="AB37" i="18"/>
  <c r="AC37" i="18" s="1"/>
  <c r="X37" i="18"/>
  <c r="Y37" i="18" s="1"/>
  <c r="T37" i="18"/>
  <c r="U37" i="18" s="1"/>
  <c r="N37" i="18"/>
  <c r="K37" i="18"/>
  <c r="AI36" i="18"/>
  <c r="AF36" i="18"/>
  <c r="AG36" i="18" s="1"/>
  <c r="AB36" i="18"/>
  <c r="AC36" i="18" s="1"/>
  <c r="X36" i="18"/>
  <c r="Y36" i="18" s="1"/>
  <c r="T36" i="18"/>
  <c r="U36" i="18" s="1"/>
  <c r="N36" i="18"/>
  <c r="K36" i="18"/>
  <c r="AI35" i="18"/>
  <c r="AF35" i="18"/>
  <c r="AG35" i="18" s="1"/>
  <c r="AB35" i="18"/>
  <c r="AC35" i="18" s="1"/>
  <c r="X35" i="18"/>
  <c r="Y35" i="18" s="1"/>
  <c r="T35" i="18"/>
  <c r="U35" i="18" s="1"/>
  <c r="N35" i="18"/>
  <c r="K35" i="18"/>
  <c r="AI34" i="18"/>
  <c r="AF34" i="18"/>
  <c r="AG34" i="18" s="1"/>
  <c r="AB34" i="18"/>
  <c r="AC34" i="18" s="1"/>
  <c r="X34" i="18"/>
  <c r="Y34" i="18" s="1"/>
  <c r="T34" i="18"/>
  <c r="U34" i="18" s="1"/>
  <c r="N34" i="18"/>
  <c r="K34" i="18"/>
  <c r="AI33" i="18"/>
  <c r="AF33" i="18"/>
  <c r="AG33" i="18" s="1"/>
  <c r="AB33" i="18"/>
  <c r="AC33" i="18" s="1"/>
  <c r="X33" i="18"/>
  <c r="Y33" i="18" s="1"/>
  <c r="T33" i="18"/>
  <c r="U33" i="18" s="1"/>
  <c r="N33" i="18"/>
  <c r="K33" i="18"/>
  <c r="A33" i="18"/>
  <c r="A34" i="18" s="1"/>
  <c r="A35" i="18" s="1"/>
  <c r="A36" i="18" s="1"/>
  <c r="A37" i="18" s="1"/>
  <c r="A38" i="18" s="1"/>
  <c r="A39" i="18" s="1"/>
  <c r="L19" i="15"/>
  <c r="M19" i="15"/>
  <c r="K19" i="15"/>
  <c r="D8" i="17"/>
  <c r="N19" i="15" s="1"/>
  <c r="N18" i="15"/>
  <c r="L18" i="15"/>
  <c r="M18" i="15"/>
  <c r="K18" i="15"/>
  <c r="O18" i="15" s="1"/>
  <c r="P18" i="15" s="1"/>
  <c r="AI79" i="16"/>
  <c r="AF79" i="16"/>
  <c r="AG79" i="16" s="1"/>
  <c r="AB79" i="16"/>
  <c r="AC79" i="16" s="1"/>
  <c r="X79" i="16"/>
  <c r="Y79" i="16" s="1"/>
  <c r="T79" i="16"/>
  <c r="U79" i="16" s="1"/>
  <c r="N79" i="16"/>
  <c r="K79" i="16"/>
  <c r="AI72" i="16"/>
  <c r="AF72" i="16"/>
  <c r="AG72" i="16" s="1"/>
  <c r="AB72" i="16"/>
  <c r="AC72" i="16" s="1"/>
  <c r="X72" i="16"/>
  <c r="Y72" i="16" s="1"/>
  <c r="T72" i="16"/>
  <c r="U72" i="16" s="1"/>
  <c r="N72" i="16"/>
  <c r="K72" i="16"/>
  <c r="AI71" i="16"/>
  <c r="AF71" i="16"/>
  <c r="AG71" i="16" s="1"/>
  <c r="AB71" i="16"/>
  <c r="AC71" i="16" s="1"/>
  <c r="X71" i="16"/>
  <c r="Y71" i="16" s="1"/>
  <c r="T71" i="16"/>
  <c r="U71" i="16" s="1"/>
  <c r="N71" i="16"/>
  <c r="K71" i="16"/>
  <c r="AI70" i="16"/>
  <c r="AF70" i="16"/>
  <c r="AG70" i="16" s="1"/>
  <c r="AB70" i="16"/>
  <c r="AC70" i="16" s="1"/>
  <c r="X70" i="16"/>
  <c r="Y70" i="16" s="1"/>
  <c r="T70" i="16"/>
  <c r="U70" i="16" s="1"/>
  <c r="N70" i="16"/>
  <c r="K70" i="16"/>
  <c r="AI69" i="16"/>
  <c r="AF69" i="16"/>
  <c r="AG69" i="16" s="1"/>
  <c r="AB69" i="16"/>
  <c r="AC69" i="16" s="1"/>
  <c r="X69" i="16"/>
  <c r="Y69" i="16" s="1"/>
  <c r="T69" i="16"/>
  <c r="U69" i="16" s="1"/>
  <c r="N69" i="16"/>
  <c r="K69" i="16"/>
  <c r="AI68" i="16"/>
  <c r="AF68" i="16"/>
  <c r="AG68" i="16" s="1"/>
  <c r="AB68" i="16"/>
  <c r="AC68" i="16" s="1"/>
  <c r="X68" i="16"/>
  <c r="Y68" i="16" s="1"/>
  <c r="T68" i="16"/>
  <c r="U68" i="16" s="1"/>
  <c r="N68" i="16"/>
  <c r="K68" i="16"/>
  <c r="AK62" i="16"/>
  <c r="AI61" i="16"/>
  <c r="AF61" i="16"/>
  <c r="AG61" i="16" s="1"/>
  <c r="AB61" i="16"/>
  <c r="AC61" i="16" s="1"/>
  <c r="X61" i="16"/>
  <c r="Y61" i="16" s="1"/>
  <c r="T61" i="16"/>
  <c r="U61" i="16" s="1"/>
  <c r="N61" i="16"/>
  <c r="K61" i="16"/>
  <c r="O61" i="16" s="1"/>
  <c r="AI60" i="16"/>
  <c r="AF60" i="16"/>
  <c r="AG60" i="16" s="1"/>
  <c r="AB60" i="16"/>
  <c r="AC60" i="16" s="1"/>
  <c r="X60" i="16"/>
  <c r="Y60" i="16" s="1"/>
  <c r="T60" i="16"/>
  <c r="U60" i="16" s="1"/>
  <c r="N60" i="16"/>
  <c r="K60" i="16"/>
  <c r="O60" i="16" s="1"/>
  <c r="AI59" i="16"/>
  <c r="AF59" i="16"/>
  <c r="AG59" i="16" s="1"/>
  <c r="AB59" i="16"/>
  <c r="AC59" i="16" s="1"/>
  <c r="X59" i="16"/>
  <c r="Y59" i="16" s="1"/>
  <c r="T59" i="16"/>
  <c r="U59" i="16" s="1"/>
  <c r="N59" i="16"/>
  <c r="K59" i="16"/>
  <c r="AI57" i="16"/>
  <c r="AF57" i="16"/>
  <c r="AG57" i="16" s="1"/>
  <c r="AB57" i="16"/>
  <c r="AC57" i="16" s="1"/>
  <c r="X57" i="16"/>
  <c r="Y57" i="16" s="1"/>
  <c r="T57" i="16"/>
  <c r="U57" i="16" s="1"/>
  <c r="N57" i="16"/>
  <c r="K57" i="16"/>
  <c r="AI55" i="16"/>
  <c r="AF55" i="16"/>
  <c r="AG55" i="16" s="1"/>
  <c r="AB55" i="16"/>
  <c r="AC55" i="16" s="1"/>
  <c r="X55" i="16"/>
  <c r="Y55" i="16" s="1"/>
  <c r="T55" i="16"/>
  <c r="U55" i="16" s="1"/>
  <c r="N55" i="16"/>
  <c r="K55" i="16"/>
  <c r="AI53" i="16"/>
  <c r="AF53" i="16"/>
  <c r="AG53" i="16" s="1"/>
  <c r="AB53" i="16"/>
  <c r="AC53" i="16" s="1"/>
  <c r="X53" i="16"/>
  <c r="Y53" i="16" s="1"/>
  <c r="T53" i="16"/>
  <c r="U53" i="16" s="1"/>
  <c r="N53" i="16"/>
  <c r="K53" i="16"/>
  <c r="O53" i="16" s="1"/>
  <c r="AI52" i="16"/>
  <c r="AF52" i="16"/>
  <c r="AG52" i="16" s="1"/>
  <c r="AB52" i="16"/>
  <c r="AC52" i="16" s="1"/>
  <c r="X52" i="16"/>
  <c r="Y52" i="16" s="1"/>
  <c r="T52" i="16"/>
  <c r="U52" i="16" s="1"/>
  <c r="N52" i="16"/>
  <c r="K52" i="16"/>
  <c r="AI51" i="16"/>
  <c r="AF51" i="16"/>
  <c r="AG51" i="16" s="1"/>
  <c r="AB51" i="16"/>
  <c r="AC51" i="16" s="1"/>
  <c r="X51" i="16"/>
  <c r="Y51" i="16" s="1"/>
  <c r="T51" i="16"/>
  <c r="U51" i="16" s="1"/>
  <c r="N51" i="16"/>
  <c r="K51" i="16"/>
  <c r="AI45" i="16"/>
  <c r="AF45" i="16"/>
  <c r="AG45" i="16" s="1"/>
  <c r="AB45" i="16"/>
  <c r="AC45" i="16" s="1"/>
  <c r="X45" i="16"/>
  <c r="Y45" i="16" s="1"/>
  <c r="T45" i="16"/>
  <c r="U45" i="16" s="1"/>
  <c r="N45" i="16"/>
  <c r="K45" i="16"/>
  <c r="AI43" i="16"/>
  <c r="AF43" i="16"/>
  <c r="AG43" i="16" s="1"/>
  <c r="AB43" i="16"/>
  <c r="AC43" i="16" s="1"/>
  <c r="X43" i="16"/>
  <c r="Y43" i="16" s="1"/>
  <c r="T43" i="16"/>
  <c r="U43" i="16" s="1"/>
  <c r="N43" i="16"/>
  <c r="K43" i="16"/>
  <c r="A43" i="16"/>
  <c r="A45" i="16" s="1"/>
  <c r="A51" i="16" s="1"/>
  <c r="A52" i="16" s="1"/>
  <c r="A53" i="16" s="1"/>
  <c r="A55" i="16" s="1"/>
  <c r="A57" i="16" s="1"/>
  <c r="A59" i="16" s="1"/>
  <c r="A60" i="16" s="1"/>
  <c r="A61" i="16" s="1"/>
  <c r="AK110" i="9"/>
  <c r="AK62" i="7"/>
  <c r="AK32" i="11"/>
  <c r="AK33" i="11"/>
  <c r="AK34" i="11"/>
  <c r="AK35" i="11"/>
  <c r="AK36" i="11"/>
  <c r="AK37" i="11"/>
  <c r="AK38" i="11"/>
  <c r="AJ32" i="10"/>
  <c r="AJ33" i="10"/>
  <c r="AJ34" i="10"/>
  <c r="AJ35" i="10"/>
  <c r="AJ36" i="10"/>
  <c r="AJ37" i="10"/>
  <c r="AJ38" i="10"/>
  <c r="AJ57" i="10"/>
  <c r="O36" i="18" l="1"/>
  <c r="O49" i="18"/>
  <c r="W18" i="15"/>
  <c r="X18" i="15" s="1"/>
  <c r="T16" i="15"/>
  <c r="U16" i="15"/>
  <c r="V21" i="15"/>
  <c r="W21" i="15" s="1"/>
  <c r="X21" i="15" s="1"/>
  <c r="O47" i="20"/>
  <c r="AJ47" i="20" s="1"/>
  <c r="AK47" i="20" s="1"/>
  <c r="O38" i="18"/>
  <c r="AJ38" i="18" s="1"/>
  <c r="AK38" i="18" s="1"/>
  <c r="O51" i="18"/>
  <c r="AJ51" i="18" s="1"/>
  <c r="AK51" i="18" s="1"/>
  <c r="O42" i="18"/>
  <c r="AJ42" i="18" s="1"/>
  <c r="AK42" i="18" s="1"/>
  <c r="W19" i="15"/>
  <c r="V20" i="15"/>
  <c r="W20" i="15" s="1"/>
  <c r="X20" i="15" s="1"/>
  <c r="O44" i="18"/>
  <c r="AJ44" i="18" s="1"/>
  <c r="AK44" i="18" s="1"/>
  <c r="O33" i="18"/>
  <c r="AJ33" i="18" s="1"/>
  <c r="AK33" i="18" s="1"/>
  <c r="AJ36" i="18"/>
  <c r="AK36" i="18" s="1"/>
  <c r="O37" i="20"/>
  <c r="AJ37" i="20" s="1"/>
  <c r="AK37" i="20" s="1"/>
  <c r="O44" i="20"/>
  <c r="AJ44" i="20" s="1"/>
  <c r="AK44" i="20" s="1"/>
  <c r="O39" i="20"/>
  <c r="AJ39" i="20" s="1"/>
  <c r="AK39" i="20" s="1"/>
  <c r="O43" i="20"/>
  <c r="AJ43" i="20" s="1"/>
  <c r="AK43" i="20" s="1"/>
  <c r="O33" i="20"/>
  <c r="AJ33" i="20" s="1"/>
  <c r="AK33" i="20" s="1"/>
  <c r="O45" i="20"/>
  <c r="AJ45" i="20" s="1"/>
  <c r="AK45" i="20" s="1"/>
  <c r="O40" i="20"/>
  <c r="AJ40" i="20" s="1"/>
  <c r="AK40" i="20" s="1"/>
  <c r="O35" i="20"/>
  <c r="AJ35" i="20" s="1"/>
  <c r="AK35" i="20" s="1"/>
  <c r="AJ36" i="20"/>
  <c r="AK36" i="20" s="1"/>
  <c r="AJ41" i="20"/>
  <c r="AK41" i="20" s="1"/>
  <c r="O42" i="20"/>
  <c r="AJ42" i="20" s="1"/>
  <c r="AK42" i="20" s="1"/>
  <c r="O38" i="20"/>
  <c r="AJ38" i="20" s="1"/>
  <c r="AK38" i="20" s="1"/>
  <c r="O34" i="20"/>
  <c r="AJ34" i="20" s="1"/>
  <c r="AK34" i="20" s="1"/>
  <c r="O33" i="19"/>
  <c r="AJ33" i="19" s="1"/>
  <c r="AK33" i="19" s="1"/>
  <c r="O39" i="19"/>
  <c r="AJ39" i="19" s="1"/>
  <c r="AK39" i="19" s="1"/>
  <c r="O37" i="19"/>
  <c r="AJ37" i="19" s="1"/>
  <c r="AK37" i="19" s="1"/>
  <c r="O35" i="19"/>
  <c r="AJ35" i="19" s="1"/>
  <c r="AK35" i="19" s="1"/>
  <c r="O38" i="19"/>
  <c r="AJ38" i="19" s="1"/>
  <c r="AK38" i="19" s="1"/>
  <c r="A35" i="19"/>
  <c r="A36" i="19" s="1"/>
  <c r="A37" i="19" s="1"/>
  <c r="A38" i="19" s="1"/>
  <c r="A39" i="19" s="1"/>
  <c r="A40" i="19" s="1"/>
  <c r="AJ36" i="19"/>
  <c r="AK36" i="19" s="1"/>
  <c r="AJ40" i="19"/>
  <c r="AK40" i="19" s="1"/>
  <c r="O20" i="15"/>
  <c r="P20" i="15" s="1"/>
  <c r="O41" i="18"/>
  <c r="AJ41" i="18" s="1"/>
  <c r="AK41" i="18" s="1"/>
  <c r="O46" i="18"/>
  <c r="AJ46" i="18" s="1"/>
  <c r="AK46" i="18" s="1"/>
  <c r="O39" i="18"/>
  <c r="AJ39" i="18" s="1"/>
  <c r="AK39" i="18" s="1"/>
  <c r="O35" i="18"/>
  <c r="AJ35" i="18" s="1"/>
  <c r="AK35" i="18" s="1"/>
  <c r="O43" i="18"/>
  <c r="AJ43" i="18" s="1"/>
  <c r="AK43" i="18" s="1"/>
  <c r="O48" i="18"/>
  <c r="AJ48" i="18" s="1"/>
  <c r="AK48" i="18" s="1"/>
  <c r="O47" i="18"/>
  <c r="AJ47" i="18" s="1"/>
  <c r="AK47" i="18" s="1"/>
  <c r="O37" i="18"/>
  <c r="AJ37" i="18" s="1"/>
  <c r="AK37" i="18" s="1"/>
  <c r="O50" i="18"/>
  <c r="AJ50" i="18" s="1"/>
  <c r="AK50" i="18" s="1"/>
  <c r="AJ49" i="18"/>
  <c r="AK49" i="18" s="1"/>
  <c r="O34" i="18"/>
  <c r="AJ34" i="18" s="1"/>
  <c r="AK34" i="18" s="1"/>
  <c r="A41" i="18"/>
  <c r="A42" i="18" s="1"/>
  <c r="A43" i="18" s="1"/>
  <c r="A44" i="18" s="1"/>
  <c r="A45" i="18" s="1"/>
  <c r="A46" i="18" s="1"/>
  <c r="A47" i="18" s="1"/>
  <c r="A48" i="18" s="1"/>
  <c r="A49" i="18" s="1"/>
  <c r="A50" i="18" s="1"/>
  <c r="A51" i="18" s="1"/>
  <c r="O45" i="18"/>
  <c r="AJ45" i="18" s="1"/>
  <c r="AK45" i="18" s="1"/>
  <c r="O19" i="15"/>
  <c r="P19" i="15" s="1"/>
  <c r="O69" i="16"/>
  <c r="O45" i="16"/>
  <c r="O57" i="16"/>
  <c r="AJ57" i="16" s="1"/>
  <c r="AK57" i="16" s="1"/>
  <c r="O59" i="16"/>
  <c r="AJ59" i="16" s="1"/>
  <c r="AK59" i="16" s="1"/>
  <c r="O68" i="16"/>
  <c r="AJ68" i="16" s="1"/>
  <c r="AK68" i="16" s="1"/>
  <c r="O52" i="16"/>
  <c r="AJ52" i="16" s="1"/>
  <c r="AK52" i="16" s="1"/>
  <c r="AJ53" i="16"/>
  <c r="AK53" i="16" s="1"/>
  <c r="O70" i="16"/>
  <c r="AJ70" i="16" s="1"/>
  <c r="AK70" i="16" s="1"/>
  <c r="O72" i="16"/>
  <c r="AJ72" i="16" s="1"/>
  <c r="AK72" i="16" s="1"/>
  <c r="O79" i="16"/>
  <c r="AJ79" i="16" s="1"/>
  <c r="AK79" i="16" s="1"/>
  <c r="AJ61" i="16"/>
  <c r="AK61" i="16" s="1"/>
  <c r="O71" i="16"/>
  <c r="AJ71" i="16" s="1"/>
  <c r="AK71" i="16" s="1"/>
  <c r="O43" i="16"/>
  <c r="AJ43" i="16" s="1"/>
  <c r="AK43" i="16" s="1"/>
  <c r="O55" i="16"/>
  <c r="AJ55" i="16" s="1"/>
  <c r="AK55" i="16" s="1"/>
  <c r="AJ69" i="16"/>
  <c r="AK69" i="16" s="1"/>
  <c r="O51" i="16"/>
  <c r="AJ51" i="16" s="1"/>
  <c r="AK51" i="16" s="1"/>
  <c r="AJ60" i="16"/>
  <c r="AK60" i="16" s="1"/>
  <c r="A68" i="16"/>
  <c r="A69" i="16" s="1"/>
  <c r="A70" i="16" s="1"/>
  <c r="A71" i="16" s="1"/>
  <c r="A72" i="16" s="1"/>
  <c r="A79" i="16" s="1"/>
  <c r="AJ45" i="16"/>
  <c r="AK45" i="16" s="1"/>
  <c r="AH95" i="8"/>
  <c r="AE95" i="8"/>
  <c r="AF95" i="8" s="1"/>
  <c r="W95" i="8"/>
  <c r="X95" i="8" s="1"/>
  <c r="S95" i="8"/>
  <c r="T95" i="8" s="1"/>
  <c r="N95" i="8"/>
  <c r="K95" i="8"/>
  <c r="AH94" i="8"/>
  <c r="AE94" i="8"/>
  <c r="AF94" i="8" s="1"/>
  <c r="W94" i="8"/>
  <c r="X94" i="8" s="1"/>
  <c r="S94" i="8"/>
  <c r="T94" i="8" s="1"/>
  <c r="N94" i="8"/>
  <c r="K94" i="8"/>
  <c r="AH93" i="8"/>
  <c r="AE93" i="8"/>
  <c r="AF93" i="8" s="1"/>
  <c r="W93" i="8"/>
  <c r="X93" i="8" s="1"/>
  <c r="S93" i="8"/>
  <c r="T93" i="8" s="1"/>
  <c r="N93" i="8"/>
  <c r="K93" i="8"/>
  <c r="AA93" i="8" s="1"/>
  <c r="AB93" i="8" s="1"/>
  <c r="AH92" i="8"/>
  <c r="AE92" i="8"/>
  <c r="AF92" i="8" s="1"/>
  <c r="W92" i="8"/>
  <c r="X92" i="8" s="1"/>
  <c r="S92" i="8"/>
  <c r="T92" i="8" s="1"/>
  <c r="N92" i="8"/>
  <c r="K92" i="8"/>
  <c r="AA92" i="8" s="1"/>
  <c r="AB92" i="8" s="1"/>
  <c r="AH91" i="8"/>
  <c r="AE91" i="8"/>
  <c r="AF91" i="8" s="1"/>
  <c r="W91" i="8"/>
  <c r="X91" i="8" s="1"/>
  <c r="S91" i="8"/>
  <c r="T91" i="8" s="1"/>
  <c r="N91" i="8"/>
  <c r="K91" i="8"/>
  <c r="AA91" i="8" s="1"/>
  <c r="AB91" i="8" s="1"/>
  <c r="AH90" i="8"/>
  <c r="AE90" i="8"/>
  <c r="AF90" i="8" s="1"/>
  <c r="W90" i="8"/>
  <c r="X90" i="8" s="1"/>
  <c r="S90" i="8"/>
  <c r="T90" i="8" s="1"/>
  <c r="N90" i="8"/>
  <c r="K90" i="8"/>
  <c r="AA90" i="8" s="1"/>
  <c r="AB90" i="8" s="1"/>
  <c r="AH89" i="8"/>
  <c r="AE89" i="8"/>
  <c r="AF89" i="8" s="1"/>
  <c r="W89" i="8"/>
  <c r="X89" i="8" s="1"/>
  <c r="S89" i="8"/>
  <c r="T89" i="8" s="1"/>
  <c r="N89" i="8"/>
  <c r="K89" i="8"/>
  <c r="AA89" i="8" s="1"/>
  <c r="AB89" i="8" s="1"/>
  <c r="AH88" i="8"/>
  <c r="AE88" i="8"/>
  <c r="AF88" i="8" s="1"/>
  <c r="W88" i="8"/>
  <c r="X88" i="8" s="1"/>
  <c r="S88" i="8"/>
  <c r="T88" i="8" s="1"/>
  <c r="N88" i="8"/>
  <c r="K88" i="8"/>
  <c r="AA88" i="8" s="1"/>
  <c r="AB88" i="8" s="1"/>
  <c r="AH87" i="8"/>
  <c r="AE87" i="8"/>
  <c r="AF87" i="8" s="1"/>
  <c r="W87" i="8"/>
  <c r="X87" i="8" s="1"/>
  <c r="S87" i="8"/>
  <c r="T87" i="8" s="1"/>
  <c r="N87" i="8"/>
  <c r="K87" i="8"/>
  <c r="AA87" i="8" s="1"/>
  <c r="AB87" i="8" s="1"/>
  <c r="AH86" i="8"/>
  <c r="L86" i="8"/>
  <c r="N86" i="8" s="1"/>
  <c r="J86" i="8"/>
  <c r="I86" i="8"/>
  <c r="AH85" i="8"/>
  <c r="AE85" i="8"/>
  <c r="AF85" i="8" s="1"/>
  <c r="W85" i="8"/>
  <c r="X85" i="8" s="1"/>
  <c r="S85" i="8"/>
  <c r="T85" i="8" s="1"/>
  <c r="N85" i="8"/>
  <c r="K85" i="8"/>
  <c r="AA85" i="8" s="1"/>
  <c r="AB85" i="8" s="1"/>
  <c r="AH84" i="8"/>
  <c r="AE84" i="8"/>
  <c r="AF84" i="8" s="1"/>
  <c r="W84" i="8"/>
  <c r="X84" i="8" s="1"/>
  <c r="S84" i="8"/>
  <c r="T84" i="8" s="1"/>
  <c r="N84" i="8"/>
  <c r="K84" i="8"/>
  <c r="O84" i="8" s="1"/>
  <c r="AH83" i="8"/>
  <c r="AE83" i="8"/>
  <c r="AF83" i="8" s="1"/>
  <c r="W83" i="8"/>
  <c r="X83" i="8" s="1"/>
  <c r="S83" i="8"/>
  <c r="T83" i="8" s="1"/>
  <c r="N83" i="8"/>
  <c r="K83" i="8"/>
  <c r="AH82" i="8"/>
  <c r="AE82" i="8"/>
  <c r="AF82" i="8" s="1"/>
  <c r="W82" i="8"/>
  <c r="X82" i="8" s="1"/>
  <c r="S82" i="8"/>
  <c r="T82" i="8" s="1"/>
  <c r="N82" i="8"/>
  <c r="K82" i="8"/>
  <c r="AA82" i="8" s="1"/>
  <c r="AB82" i="8" s="1"/>
  <c r="AH81" i="8"/>
  <c r="AE81" i="8"/>
  <c r="AF81" i="8" s="1"/>
  <c r="W81" i="8"/>
  <c r="X81" i="8" s="1"/>
  <c r="S81" i="8"/>
  <c r="T81" i="8" s="1"/>
  <c r="N81" i="8"/>
  <c r="K81" i="8"/>
  <c r="AA81" i="8" s="1"/>
  <c r="AB81" i="8" s="1"/>
  <c r="AH80" i="8"/>
  <c r="AE80" i="8"/>
  <c r="AF80" i="8" s="1"/>
  <c r="W80" i="8"/>
  <c r="X80" i="8" s="1"/>
  <c r="S80" i="8"/>
  <c r="T80" i="8" s="1"/>
  <c r="N80" i="8"/>
  <c r="K80" i="8"/>
  <c r="AA80" i="8" s="1"/>
  <c r="AB80" i="8" s="1"/>
  <c r="AH79" i="8"/>
  <c r="AE79" i="8"/>
  <c r="AF79" i="8" s="1"/>
  <c r="W79" i="8"/>
  <c r="X79" i="8" s="1"/>
  <c r="S79" i="8"/>
  <c r="T79" i="8" s="1"/>
  <c r="N79" i="8"/>
  <c r="K79" i="8"/>
  <c r="AA79" i="8" s="1"/>
  <c r="AB79" i="8" s="1"/>
  <c r="AH78" i="8"/>
  <c r="AE78" i="8"/>
  <c r="AF78" i="8" s="1"/>
  <c r="W78" i="8"/>
  <c r="X78" i="8" s="1"/>
  <c r="S78" i="8"/>
  <c r="T78" i="8" s="1"/>
  <c r="N78" i="8"/>
  <c r="K78" i="8"/>
  <c r="AA78" i="8" s="1"/>
  <c r="AB78" i="8" s="1"/>
  <c r="AH77" i="8"/>
  <c r="AE77" i="8"/>
  <c r="AF77" i="8" s="1"/>
  <c r="W77" i="8"/>
  <c r="X77" i="8" s="1"/>
  <c r="S77" i="8"/>
  <c r="T77" i="8" s="1"/>
  <c r="N77" i="8"/>
  <c r="K77" i="8"/>
  <c r="AA77" i="8" s="1"/>
  <c r="AB77" i="8" s="1"/>
  <c r="AH76" i="8"/>
  <c r="AE76" i="8"/>
  <c r="AF76" i="8" s="1"/>
  <c r="W76" i="8"/>
  <c r="X76" i="8" s="1"/>
  <c r="S76" i="8"/>
  <c r="T76" i="8" s="1"/>
  <c r="N76" i="8"/>
  <c r="K76" i="8"/>
  <c r="AA76" i="8" s="1"/>
  <c r="AB76" i="8" s="1"/>
  <c r="AH75" i="8"/>
  <c r="AE75" i="8"/>
  <c r="AF75" i="8" s="1"/>
  <c r="W75" i="8"/>
  <c r="X75" i="8" s="1"/>
  <c r="S75" i="8"/>
  <c r="T75" i="8" s="1"/>
  <c r="N75" i="8"/>
  <c r="K75" i="8"/>
  <c r="AH74" i="8"/>
  <c r="AE74" i="8"/>
  <c r="AF74" i="8" s="1"/>
  <c r="W74" i="8"/>
  <c r="X74" i="8" s="1"/>
  <c r="S74" i="8"/>
  <c r="T74" i="8" s="1"/>
  <c r="N74" i="8"/>
  <c r="K74" i="8"/>
  <c r="AA74" i="8" s="1"/>
  <c r="AB74" i="8" s="1"/>
  <c r="AH73" i="8"/>
  <c r="AE73" i="8"/>
  <c r="AF73" i="8" s="1"/>
  <c r="W73" i="8"/>
  <c r="X73" i="8" s="1"/>
  <c r="S73" i="8"/>
  <c r="T73" i="8" s="1"/>
  <c r="N73" i="8"/>
  <c r="K73" i="8"/>
  <c r="AH72" i="8"/>
  <c r="AE72" i="8"/>
  <c r="AF72" i="8" s="1"/>
  <c r="W72" i="8"/>
  <c r="X72" i="8" s="1"/>
  <c r="S72" i="8"/>
  <c r="T72" i="8" s="1"/>
  <c r="N72" i="8"/>
  <c r="K72" i="8"/>
  <c r="AH71" i="8"/>
  <c r="AE71" i="8"/>
  <c r="AF71" i="8" s="1"/>
  <c r="W71" i="8"/>
  <c r="X71" i="8" s="1"/>
  <c r="S71" i="8"/>
  <c r="T71" i="8" s="1"/>
  <c r="N71" i="8"/>
  <c r="K71" i="8"/>
  <c r="AH70" i="8"/>
  <c r="AE70" i="8"/>
  <c r="AF70" i="8" s="1"/>
  <c r="W70" i="8"/>
  <c r="X70" i="8" s="1"/>
  <c r="S70" i="8"/>
  <c r="T70" i="8" s="1"/>
  <c r="N70" i="8"/>
  <c r="K70" i="8"/>
  <c r="AH69" i="8"/>
  <c r="AE69" i="8"/>
  <c r="AF69" i="8" s="1"/>
  <c r="W69" i="8"/>
  <c r="X69" i="8" s="1"/>
  <c r="S69" i="8"/>
  <c r="T69" i="8" s="1"/>
  <c r="N69" i="8"/>
  <c r="K69" i="8"/>
  <c r="AA69" i="8" s="1"/>
  <c r="AB69" i="8" s="1"/>
  <c r="AH68" i="8"/>
  <c r="AE68" i="8"/>
  <c r="AF68" i="8" s="1"/>
  <c r="W68" i="8"/>
  <c r="X68" i="8" s="1"/>
  <c r="S68" i="8"/>
  <c r="T68" i="8" s="1"/>
  <c r="N68" i="8"/>
  <c r="K68" i="8"/>
  <c r="AA68" i="8" s="1"/>
  <c r="AB68" i="8" s="1"/>
  <c r="AH67" i="8"/>
  <c r="AE67" i="8"/>
  <c r="AF67" i="8" s="1"/>
  <c r="W67" i="8"/>
  <c r="X67" i="8" s="1"/>
  <c r="S67" i="8"/>
  <c r="T67" i="8" s="1"/>
  <c r="N67" i="8"/>
  <c r="K67" i="8"/>
  <c r="AH66" i="8"/>
  <c r="AE66" i="8"/>
  <c r="AF66" i="8" s="1"/>
  <c r="W66" i="8"/>
  <c r="X66" i="8" s="1"/>
  <c r="S66" i="8"/>
  <c r="T66" i="8" s="1"/>
  <c r="N66" i="8"/>
  <c r="K66" i="8"/>
  <c r="AA66" i="8" s="1"/>
  <c r="AB66" i="8" s="1"/>
  <c r="AH65" i="8"/>
  <c r="AE65" i="8"/>
  <c r="AF65" i="8" s="1"/>
  <c r="W65" i="8"/>
  <c r="X65" i="8" s="1"/>
  <c r="S65" i="8"/>
  <c r="T65" i="8" s="1"/>
  <c r="N65" i="8"/>
  <c r="K65" i="8"/>
  <c r="AA65" i="8" s="1"/>
  <c r="AB65" i="8" s="1"/>
  <c r="AH64" i="8"/>
  <c r="AE64" i="8"/>
  <c r="AF64" i="8" s="1"/>
  <c r="W64" i="8"/>
  <c r="X64" i="8" s="1"/>
  <c r="S64" i="8"/>
  <c r="T64" i="8" s="1"/>
  <c r="N64" i="8"/>
  <c r="K64" i="8"/>
  <c r="AA64" i="8" s="1"/>
  <c r="AB64" i="8" s="1"/>
  <c r="AH63" i="8"/>
  <c r="AE63" i="8"/>
  <c r="AF63" i="8" s="1"/>
  <c r="W63" i="8"/>
  <c r="X63" i="8" s="1"/>
  <c r="S63" i="8"/>
  <c r="T63" i="8" s="1"/>
  <c r="N63" i="8"/>
  <c r="K63" i="8"/>
  <c r="AA63" i="8" s="1"/>
  <c r="AB63" i="8" s="1"/>
  <c r="AH62" i="8"/>
  <c r="AE62" i="8"/>
  <c r="AF62" i="8" s="1"/>
  <c r="W62" i="8"/>
  <c r="X62" i="8" s="1"/>
  <c r="S62" i="8"/>
  <c r="T62" i="8" s="1"/>
  <c r="N62" i="8"/>
  <c r="K62" i="8"/>
  <c r="AA62" i="8" s="1"/>
  <c r="AB62" i="8" s="1"/>
  <c r="AH61" i="8"/>
  <c r="AE61" i="8"/>
  <c r="AF61" i="8" s="1"/>
  <c r="W61" i="8"/>
  <c r="X61" i="8" s="1"/>
  <c r="S61" i="8"/>
  <c r="T61" i="8" s="1"/>
  <c r="N61" i="8"/>
  <c r="K61" i="8"/>
  <c r="AA61" i="8" s="1"/>
  <c r="AB61" i="8" s="1"/>
  <c r="AH60" i="8"/>
  <c r="AE60" i="8"/>
  <c r="AF60" i="8" s="1"/>
  <c r="W60" i="8"/>
  <c r="X60" i="8" s="1"/>
  <c r="S60" i="8"/>
  <c r="T60" i="8" s="1"/>
  <c r="N60" i="8"/>
  <c r="K60" i="8"/>
  <c r="AA60" i="8" s="1"/>
  <c r="AB60" i="8" s="1"/>
  <c r="R59" i="8"/>
  <c r="AH59" i="8" s="1"/>
  <c r="M59" i="8"/>
  <c r="L59" i="8"/>
  <c r="AE59" i="8" s="1"/>
  <c r="AF59" i="8" s="1"/>
  <c r="J59" i="8"/>
  <c r="I59" i="8"/>
  <c r="W59" i="8" s="1"/>
  <c r="X59" i="8" s="1"/>
  <c r="AH58" i="8"/>
  <c r="AE58" i="8"/>
  <c r="AF58" i="8" s="1"/>
  <c r="W58" i="8"/>
  <c r="X58" i="8" s="1"/>
  <c r="S58" i="8"/>
  <c r="T58" i="8" s="1"/>
  <c r="N58" i="8"/>
  <c r="K58" i="8"/>
  <c r="O58" i="8" s="1"/>
  <c r="AH57" i="8"/>
  <c r="AE57" i="8"/>
  <c r="AF57" i="8" s="1"/>
  <c r="W57" i="8"/>
  <c r="X57" i="8" s="1"/>
  <c r="S57" i="8"/>
  <c r="T57" i="8" s="1"/>
  <c r="N57" i="8"/>
  <c r="K57" i="8"/>
  <c r="AH56" i="8"/>
  <c r="AE56" i="8"/>
  <c r="AF56" i="8" s="1"/>
  <c r="W56" i="8"/>
  <c r="X56" i="8" s="1"/>
  <c r="S56" i="8"/>
  <c r="T56" i="8" s="1"/>
  <c r="N56" i="8"/>
  <c r="K56" i="8"/>
  <c r="O56" i="8" s="1"/>
  <c r="AH55" i="8"/>
  <c r="AE55" i="8"/>
  <c r="AF55" i="8" s="1"/>
  <c r="W55" i="8"/>
  <c r="X55" i="8" s="1"/>
  <c r="S55" i="8"/>
  <c r="T55" i="8" s="1"/>
  <c r="N55" i="8"/>
  <c r="K55" i="8"/>
  <c r="AH54" i="8"/>
  <c r="AE54" i="8"/>
  <c r="AF54" i="8" s="1"/>
  <c r="W54" i="8"/>
  <c r="X54" i="8" s="1"/>
  <c r="S54" i="8"/>
  <c r="T54" i="8" s="1"/>
  <c r="N54" i="8"/>
  <c r="K54" i="8"/>
  <c r="AA54" i="8" s="1"/>
  <c r="AB54" i="8" s="1"/>
  <c r="AH53" i="8"/>
  <c r="AE53" i="8"/>
  <c r="AF53" i="8" s="1"/>
  <c r="W53" i="8"/>
  <c r="X53" i="8" s="1"/>
  <c r="S53" i="8"/>
  <c r="T53" i="8" s="1"/>
  <c r="N53" i="8"/>
  <c r="K53" i="8"/>
  <c r="AH52" i="8"/>
  <c r="AE52" i="8"/>
  <c r="AF52" i="8" s="1"/>
  <c r="AA52" i="8"/>
  <c r="AB52" i="8" s="1"/>
  <c r="W52" i="8"/>
  <c r="X52" i="8" s="1"/>
  <c r="S52" i="8"/>
  <c r="T52" i="8" s="1"/>
  <c r="N52" i="8"/>
  <c r="K52" i="8"/>
  <c r="O52" i="8" s="1"/>
  <c r="AH51" i="8"/>
  <c r="AE51" i="8"/>
  <c r="AF51" i="8" s="1"/>
  <c r="W51" i="8"/>
  <c r="X51" i="8" s="1"/>
  <c r="S51" i="8"/>
  <c r="T51" i="8" s="1"/>
  <c r="N51" i="8"/>
  <c r="K51" i="8"/>
  <c r="AH50" i="8"/>
  <c r="AE50" i="8"/>
  <c r="AF50" i="8" s="1"/>
  <c r="W50" i="8"/>
  <c r="X50" i="8" s="1"/>
  <c r="S50" i="8"/>
  <c r="T50" i="8" s="1"/>
  <c r="N50" i="8"/>
  <c r="K50" i="8"/>
  <c r="AA50" i="8" s="1"/>
  <c r="AB50" i="8" s="1"/>
  <c r="AH49" i="8"/>
  <c r="AE49" i="8"/>
  <c r="AF49" i="8" s="1"/>
  <c r="W49" i="8"/>
  <c r="X49" i="8" s="1"/>
  <c r="S49" i="8"/>
  <c r="T49" i="8" s="1"/>
  <c r="N49" i="8"/>
  <c r="K49" i="8"/>
  <c r="AH48" i="8"/>
  <c r="AE48" i="8"/>
  <c r="AF48" i="8" s="1"/>
  <c r="W48" i="8"/>
  <c r="X48" i="8" s="1"/>
  <c r="S48" i="8"/>
  <c r="T48" i="8" s="1"/>
  <c r="N48" i="8"/>
  <c r="K48" i="8"/>
  <c r="AH47" i="8"/>
  <c r="AE47" i="8"/>
  <c r="AF47" i="8" s="1"/>
  <c r="W47" i="8"/>
  <c r="X47" i="8" s="1"/>
  <c r="S47" i="8"/>
  <c r="T47" i="8" s="1"/>
  <c r="N47" i="8"/>
  <c r="K47" i="8"/>
  <c r="AA47" i="8" s="1"/>
  <c r="AB47" i="8" s="1"/>
  <c r="AH46" i="8"/>
  <c r="AE46" i="8"/>
  <c r="AF46" i="8" s="1"/>
  <c r="W46" i="8"/>
  <c r="X46" i="8" s="1"/>
  <c r="S46" i="8"/>
  <c r="T46" i="8" s="1"/>
  <c r="N46" i="8"/>
  <c r="K46" i="8"/>
  <c r="AA46" i="8" s="1"/>
  <c r="AB46" i="8" s="1"/>
  <c r="AH45" i="8"/>
  <c r="AE45" i="8"/>
  <c r="AF45" i="8" s="1"/>
  <c r="W45" i="8"/>
  <c r="X45" i="8" s="1"/>
  <c r="S45" i="8"/>
  <c r="T45" i="8" s="1"/>
  <c r="N45" i="8"/>
  <c r="K45" i="8"/>
  <c r="AH44" i="8"/>
  <c r="AE44" i="8"/>
  <c r="AF44" i="8" s="1"/>
  <c r="W44" i="8"/>
  <c r="X44" i="8" s="1"/>
  <c r="S44" i="8"/>
  <c r="T44" i="8" s="1"/>
  <c r="N44" i="8"/>
  <c r="K44" i="8"/>
  <c r="AA44" i="8" s="1"/>
  <c r="AB44" i="8" s="1"/>
  <c r="AH43" i="8"/>
  <c r="AE43" i="8"/>
  <c r="AF43" i="8" s="1"/>
  <c r="W43" i="8"/>
  <c r="X43" i="8" s="1"/>
  <c r="S43" i="8"/>
  <c r="T43" i="8" s="1"/>
  <c r="N43" i="8"/>
  <c r="K43" i="8"/>
  <c r="AH42" i="8"/>
  <c r="AE42" i="8"/>
  <c r="AF42" i="8" s="1"/>
  <c r="W42" i="8"/>
  <c r="X42" i="8" s="1"/>
  <c r="S42" i="8"/>
  <c r="T42" i="8" s="1"/>
  <c r="N42" i="8"/>
  <c r="K42" i="8"/>
  <c r="AA42" i="8" s="1"/>
  <c r="AB42" i="8" s="1"/>
  <c r="AH41" i="8"/>
  <c r="M41" i="8"/>
  <c r="L41" i="8"/>
  <c r="J41" i="8"/>
  <c r="I41" i="8"/>
  <c r="AH40" i="8"/>
  <c r="AE40" i="8"/>
  <c r="AF40" i="8" s="1"/>
  <c r="W40" i="8"/>
  <c r="X40" i="8" s="1"/>
  <c r="S40" i="8"/>
  <c r="T40" i="8" s="1"/>
  <c r="N40" i="8"/>
  <c r="K40" i="8"/>
  <c r="AA40" i="8" s="1"/>
  <c r="AB40" i="8" s="1"/>
  <c r="AH39" i="8"/>
  <c r="AE39" i="8"/>
  <c r="AF39" i="8" s="1"/>
  <c r="W39" i="8"/>
  <c r="X39" i="8" s="1"/>
  <c r="S39" i="8"/>
  <c r="T39" i="8" s="1"/>
  <c r="N39" i="8"/>
  <c r="K39" i="8"/>
  <c r="AA39" i="8" s="1"/>
  <c r="AB39" i="8" s="1"/>
  <c r="AH38" i="8"/>
  <c r="AE38" i="8"/>
  <c r="AF38" i="8" s="1"/>
  <c r="W38" i="8"/>
  <c r="X38" i="8" s="1"/>
  <c r="S38" i="8"/>
  <c r="T38" i="8" s="1"/>
  <c r="N38" i="8"/>
  <c r="K38" i="8"/>
  <c r="AH37" i="8"/>
  <c r="AE37" i="8"/>
  <c r="AF37" i="8" s="1"/>
  <c r="AA37" i="8"/>
  <c r="AB37" i="8" s="1"/>
  <c r="W37" i="8"/>
  <c r="X37" i="8" s="1"/>
  <c r="S37" i="8"/>
  <c r="T37" i="8" s="1"/>
  <c r="N37" i="8"/>
  <c r="K37" i="8"/>
  <c r="AH36" i="8"/>
  <c r="AE36" i="8"/>
  <c r="AF36" i="8" s="1"/>
  <c r="W36" i="8"/>
  <c r="X36" i="8" s="1"/>
  <c r="S36" i="8"/>
  <c r="T36" i="8" s="1"/>
  <c r="N36" i="8"/>
  <c r="K36" i="8"/>
  <c r="AA36" i="8" s="1"/>
  <c r="AB36" i="8" s="1"/>
  <c r="AH35" i="8"/>
  <c r="AE35" i="8"/>
  <c r="AF35" i="8" s="1"/>
  <c r="W35" i="8"/>
  <c r="X35" i="8" s="1"/>
  <c r="S35" i="8"/>
  <c r="T35" i="8" s="1"/>
  <c r="N35" i="8"/>
  <c r="K35" i="8"/>
  <c r="AA35" i="8" s="1"/>
  <c r="AB35" i="8" s="1"/>
  <c r="AH34" i="8"/>
  <c r="AE34" i="8"/>
  <c r="AF34" i="8" s="1"/>
  <c r="W34" i="8"/>
  <c r="X34" i="8" s="1"/>
  <c r="S34" i="8"/>
  <c r="T34" i="8" s="1"/>
  <c r="N34" i="8"/>
  <c r="K34" i="8"/>
  <c r="AA34" i="8" s="1"/>
  <c r="AB34" i="8" s="1"/>
  <c r="AH33" i="8"/>
  <c r="AE33" i="8"/>
  <c r="AF33" i="8" s="1"/>
  <c r="W33" i="8"/>
  <c r="X33" i="8" s="1"/>
  <c r="S33" i="8"/>
  <c r="T33" i="8" s="1"/>
  <c r="N33" i="8"/>
  <c r="K33" i="8"/>
  <c r="AA33" i="8" s="1"/>
  <c r="AB33" i="8" s="1"/>
  <c r="AH32" i="8"/>
  <c r="AE32" i="8"/>
  <c r="AF32" i="8" s="1"/>
  <c r="W32" i="8"/>
  <c r="X32" i="8" s="1"/>
  <c r="S32" i="8"/>
  <c r="T32" i="8" s="1"/>
  <c r="N32" i="8"/>
  <c r="K32" i="8"/>
  <c r="AA32" i="8" s="1"/>
  <c r="AB32" i="8" s="1"/>
  <c r="AH31" i="8"/>
  <c r="AE31" i="8"/>
  <c r="AF31" i="8" s="1"/>
  <c r="W31" i="8"/>
  <c r="X31" i="8" s="1"/>
  <c r="S31" i="8"/>
  <c r="T31" i="8" s="1"/>
  <c r="N31" i="8"/>
  <c r="K31" i="8"/>
  <c r="AH30" i="8"/>
  <c r="AE30" i="8"/>
  <c r="AF30" i="8" s="1"/>
  <c r="W30" i="8"/>
  <c r="X30" i="8" s="1"/>
  <c r="S30" i="8"/>
  <c r="T30" i="8" s="1"/>
  <c r="N30" i="8"/>
  <c r="K30" i="8"/>
  <c r="AA30" i="8" s="1"/>
  <c r="AB30" i="8" s="1"/>
  <c r="AH29" i="8"/>
  <c r="AE29" i="8"/>
  <c r="AF29" i="8" s="1"/>
  <c r="W29" i="8"/>
  <c r="X29" i="8" s="1"/>
  <c r="S29" i="8"/>
  <c r="T29" i="8" s="1"/>
  <c r="N29" i="8"/>
  <c r="K29" i="8"/>
  <c r="AA29" i="8" s="1"/>
  <c r="AB29" i="8" s="1"/>
  <c r="AH28" i="8"/>
  <c r="AE28" i="8"/>
  <c r="AF28" i="8" s="1"/>
  <c r="W28" i="8"/>
  <c r="X28" i="8" s="1"/>
  <c r="S28" i="8"/>
  <c r="T28" i="8" s="1"/>
  <c r="N28" i="8"/>
  <c r="K28" i="8"/>
  <c r="O28" i="8" s="1"/>
  <c r="AH27" i="8"/>
  <c r="AE27" i="8"/>
  <c r="AF27" i="8" s="1"/>
  <c r="W27" i="8"/>
  <c r="X27" i="8" s="1"/>
  <c r="S27" i="8"/>
  <c r="T27" i="8" s="1"/>
  <c r="N27" i="8"/>
  <c r="K27" i="8"/>
  <c r="AA27" i="8" s="1"/>
  <c r="AB27" i="8" s="1"/>
  <c r="AH26" i="8"/>
  <c r="AE26" i="8"/>
  <c r="AF26" i="8" s="1"/>
  <c r="W26" i="8"/>
  <c r="X26" i="8" s="1"/>
  <c r="S26" i="8"/>
  <c r="T26" i="8" s="1"/>
  <c r="N26" i="8"/>
  <c r="K26" i="8"/>
  <c r="AA26" i="8" s="1"/>
  <c r="AB26" i="8" s="1"/>
  <c r="A26" i="8"/>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H25" i="8"/>
  <c r="AE25" i="8"/>
  <c r="AF25" i="8" s="1"/>
  <c r="W25" i="8"/>
  <c r="X25" i="8" s="1"/>
  <c r="S25" i="8"/>
  <c r="T25" i="8" s="1"/>
  <c r="N25" i="8"/>
  <c r="K25" i="8"/>
  <c r="AA25" i="8" s="1"/>
  <c r="AB25" i="8" s="1"/>
  <c r="AK32" i="6"/>
  <c r="AK33" i="6"/>
  <c r="AK34" i="6"/>
  <c r="AK35" i="6"/>
  <c r="AK36" i="6"/>
  <c r="AK37" i="6"/>
  <c r="AK38" i="6"/>
  <c r="AK39" i="6"/>
  <c r="AK32" i="5"/>
  <c r="AK33" i="5"/>
  <c r="AK34" i="5"/>
  <c r="AK35" i="5"/>
  <c r="AK36" i="5"/>
  <c r="AK37" i="5"/>
  <c r="AK38" i="5"/>
  <c r="AK39" i="5"/>
  <c r="AK40" i="5"/>
  <c r="AK41" i="5"/>
  <c r="AK42" i="5"/>
  <c r="AK43" i="5"/>
  <c r="AK44" i="5"/>
  <c r="AK45" i="5"/>
  <c r="AK46" i="5"/>
  <c r="AK47" i="5"/>
  <c r="AK48" i="5"/>
  <c r="AK49" i="5"/>
  <c r="AK50" i="5"/>
  <c r="AK32" i="4"/>
  <c r="AK33" i="4"/>
  <c r="AK34" i="4"/>
  <c r="AK35" i="4"/>
  <c r="AK36" i="4"/>
  <c r="AK37" i="4"/>
  <c r="AK38" i="4"/>
  <c r="AK39" i="4"/>
  <c r="AK40" i="4"/>
  <c r="AK41" i="4"/>
  <c r="AK42" i="4"/>
  <c r="AK43" i="4"/>
  <c r="AK44" i="4"/>
  <c r="AK45" i="4"/>
  <c r="AK46" i="4"/>
  <c r="AK47" i="4"/>
  <c r="AK48" i="4"/>
  <c r="AK49" i="4"/>
  <c r="AK50" i="4"/>
  <c r="AK51" i="4"/>
  <c r="AK52" i="4"/>
  <c r="AK53" i="4"/>
  <c r="AK54" i="4"/>
  <c r="AK55" i="4"/>
  <c r="AK56" i="4"/>
  <c r="AK57" i="4"/>
  <c r="AK58" i="4"/>
  <c r="AK59" i="4"/>
  <c r="AK30" i="1"/>
  <c r="AK31" i="1"/>
  <c r="AK32" i="1"/>
  <c r="AK33" i="1"/>
  <c r="AK34" i="1"/>
  <c r="AK35" i="1"/>
  <c r="AK36" i="1"/>
  <c r="AK37" i="1"/>
  <c r="AK38" i="1"/>
  <c r="AK39" i="1"/>
  <c r="AK40" i="1"/>
  <c r="AK41" i="1"/>
  <c r="AK42" i="1"/>
  <c r="AK43" i="1"/>
  <c r="AK44" i="1"/>
  <c r="AK45" i="1"/>
  <c r="AK46" i="1"/>
  <c r="AK47" i="1"/>
  <c r="AK48" i="1"/>
  <c r="AK31" i="3"/>
  <c r="AK32" i="3"/>
  <c r="AK33" i="3"/>
  <c r="AK34" i="3"/>
  <c r="AK35" i="3"/>
  <c r="AK36" i="3"/>
  <c r="AK37" i="3"/>
  <c r="AK38" i="3"/>
  <c r="AK39" i="3"/>
  <c r="AK40" i="3"/>
  <c r="AK41" i="3"/>
  <c r="AK42" i="3"/>
  <c r="AK43" i="3"/>
  <c r="AK44" i="3"/>
  <c r="AK45" i="3"/>
  <c r="AK46" i="3"/>
  <c r="AK47" i="3"/>
  <c r="AK48" i="3"/>
  <c r="AK49" i="3"/>
  <c r="AK50" i="3"/>
  <c r="AK51" i="3"/>
  <c r="AK52" i="3"/>
  <c r="AK53" i="3"/>
  <c r="AK54" i="3"/>
  <c r="AK55" i="3"/>
  <c r="AK56" i="3"/>
  <c r="AK57" i="3"/>
  <c r="AK58" i="3"/>
  <c r="AK59" i="3"/>
  <c r="AK60" i="3"/>
  <c r="AK61" i="3"/>
  <c r="AK62" i="3"/>
  <c r="AK63" i="3"/>
  <c r="AK64" i="3"/>
  <c r="AK65" i="3"/>
  <c r="AK66" i="3"/>
  <c r="AK67" i="3"/>
  <c r="AK68" i="3"/>
  <c r="AK69" i="3"/>
  <c r="AK70" i="3"/>
  <c r="AK71" i="3"/>
  <c r="AK72" i="3"/>
  <c r="AK73" i="3"/>
  <c r="V16" i="15" l="1"/>
  <c r="O57" i="8"/>
  <c r="AI57" i="8" s="1"/>
  <c r="AJ57" i="8" s="1"/>
  <c r="O31" i="8"/>
  <c r="AI31" i="8" s="1"/>
  <c r="AJ31" i="8" s="1"/>
  <c r="O51" i="8"/>
  <c r="AI51" i="8" s="1"/>
  <c r="AJ51" i="8" s="1"/>
  <c r="O75" i="8"/>
  <c r="AI75" i="8" s="1"/>
  <c r="AJ75" i="8" s="1"/>
  <c r="O37" i="8"/>
  <c r="AI37" i="8" s="1"/>
  <c r="AJ37" i="8" s="1"/>
  <c r="O95" i="8"/>
  <c r="AI95" i="8" s="1"/>
  <c r="AJ95" i="8" s="1"/>
  <c r="O73" i="8"/>
  <c r="AI28" i="8"/>
  <c r="AJ28" i="8" s="1"/>
  <c r="N41" i="8"/>
  <c r="O27" i="8"/>
  <c r="AI27" i="8" s="1"/>
  <c r="AJ27" i="8" s="1"/>
  <c r="O72" i="8"/>
  <c r="AI72" i="8" s="1"/>
  <c r="AJ72" i="8" s="1"/>
  <c r="O38" i="8"/>
  <c r="AI38" i="8" s="1"/>
  <c r="AJ38" i="8" s="1"/>
  <c r="O50" i="8"/>
  <c r="AI50" i="8" s="1"/>
  <c r="AJ50" i="8" s="1"/>
  <c r="AA31" i="8"/>
  <c r="AB31" i="8" s="1"/>
  <c r="AE86" i="8"/>
  <c r="AF86" i="8" s="1"/>
  <c r="O60" i="8"/>
  <c r="AA58" i="8"/>
  <c r="AB58" i="8" s="1"/>
  <c r="O93" i="8"/>
  <c r="AI93" i="8" s="1"/>
  <c r="AJ93" i="8" s="1"/>
  <c r="AI52" i="8"/>
  <c r="AJ52" i="8" s="1"/>
  <c r="O82" i="8"/>
  <c r="AI82" i="8" s="1"/>
  <c r="AJ82" i="8" s="1"/>
  <c r="O54" i="8"/>
  <c r="AI54" i="8" s="1"/>
  <c r="AJ54" i="8" s="1"/>
  <c r="AA51" i="8"/>
  <c r="AB51" i="8" s="1"/>
  <c r="O76" i="8"/>
  <c r="AI76" i="8" s="1"/>
  <c r="AJ76" i="8" s="1"/>
  <c r="O91" i="8"/>
  <c r="AI91" i="8" s="1"/>
  <c r="AJ91" i="8" s="1"/>
  <c r="O49" i="8"/>
  <c r="AI49" i="8" s="1"/>
  <c r="AJ49" i="8" s="1"/>
  <c r="AA57" i="8"/>
  <c r="AB57" i="8" s="1"/>
  <c r="O61" i="8"/>
  <c r="AI61" i="8" s="1"/>
  <c r="AJ61" i="8" s="1"/>
  <c r="O66" i="8"/>
  <c r="AI66" i="8" s="1"/>
  <c r="AJ66" i="8" s="1"/>
  <c r="O94" i="8"/>
  <c r="AI94" i="8" s="1"/>
  <c r="AJ94" i="8" s="1"/>
  <c r="O35" i="8"/>
  <c r="AI35" i="8" s="1"/>
  <c r="AJ35" i="8" s="1"/>
  <c r="O39" i="8"/>
  <c r="AI39" i="8" s="1"/>
  <c r="AJ39" i="8" s="1"/>
  <c r="O68" i="8"/>
  <c r="AI68" i="8" s="1"/>
  <c r="AJ68" i="8" s="1"/>
  <c r="O80" i="8"/>
  <c r="AI80" i="8" s="1"/>
  <c r="AJ80" i="8" s="1"/>
  <c r="O87" i="8"/>
  <c r="AI87" i="8" s="1"/>
  <c r="AJ87" i="8" s="1"/>
  <c r="K41" i="8"/>
  <c r="O43" i="8"/>
  <c r="AI43" i="8" s="1"/>
  <c r="AJ43" i="8" s="1"/>
  <c r="O44" i="8"/>
  <c r="AI44" i="8" s="1"/>
  <c r="AJ44" i="8" s="1"/>
  <c r="O65" i="8"/>
  <c r="AI65" i="8" s="1"/>
  <c r="AJ65" i="8" s="1"/>
  <c r="O90" i="8"/>
  <c r="AI90" i="8" s="1"/>
  <c r="AJ90" i="8" s="1"/>
  <c r="O32" i="8"/>
  <c r="AI32" i="8" s="1"/>
  <c r="AJ32" i="8" s="1"/>
  <c r="AA38" i="8"/>
  <c r="AB38" i="8" s="1"/>
  <c r="O42" i="8"/>
  <c r="AI42" i="8" s="1"/>
  <c r="AJ42" i="8" s="1"/>
  <c r="AA49" i="8"/>
  <c r="AB49" i="8" s="1"/>
  <c r="AI73" i="8"/>
  <c r="AJ73" i="8" s="1"/>
  <c r="O92" i="8"/>
  <c r="AI92" i="8" s="1"/>
  <c r="AJ92" i="8" s="1"/>
  <c r="O34" i="8"/>
  <c r="AI34" i="8" s="1"/>
  <c r="AJ34" i="8" s="1"/>
  <c r="O46" i="8"/>
  <c r="AI46" i="8" s="1"/>
  <c r="AJ46" i="8" s="1"/>
  <c r="AA73" i="8"/>
  <c r="AB73" i="8" s="1"/>
  <c r="AA56" i="8"/>
  <c r="AB56" i="8" s="1"/>
  <c r="O64" i="8"/>
  <c r="AI64" i="8" s="1"/>
  <c r="AJ64" i="8" s="1"/>
  <c r="O36" i="8"/>
  <c r="AI36" i="8" s="1"/>
  <c r="AJ36" i="8" s="1"/>
  <c r="AA43" i="8"/>
  <c r="AB43" i="8" s="1"/>
  <c r="O78" i="8"/>
  <c r="AI78" i="8" s="1"/>
  <c r="AJ78" i="8" s="1"/>
  <c r="AA84" i="8"/>
  <c r="AB84" i="8" s="1"/>
  <c r="O88" i="8"/>
  <c r="AI88" i="8" s="1"/>
  <c r="AJ88" i="8" s="1"/>
  <c r="AA95" i="8"/>
  <c r="AB95" i="8" s="1"/>
  <c r="AI60" i="8"/>
  <c r="AJ60" i="8" s="1"/>
  <c r="AA72" i="8"/>
  <c r="AB72" i="8" s="1"/>
  <c r="O25" i="8"/>
  <c r="AI25" i="8" s="1"/>
  <c r="AJ25" i="8" s="1"/>
  <c r="N59" i="8"/>
  <c r="O30" i="8"/>
  <c r="AI30" i="8" s="1"/>
  <c r="AJ30" i="8" s="1"/>
  <c r="AA75" i="8"/>
  <c r="AB75" i="8" s="1"/>
  <c r="O77" i="8"/>
  <c r="AI77" i="8" s="1"/>
  <c r="AJ77" i="8" s="1"/>
  <c r="A87" i="8"/>
  <c r="A88" i="8"/>
  <c r="A89" i="8" s="1"/>
  <c r="A90" i="8" s="1"/>
  <c r="A91" i="8" s="1"/>
  <c r="A92" i="8" s="1"/>
  <c r="A93" i="8" s="1"/>
  <c r="A94" i="8" s="1"/>
  <c r="A95" i="8" s="1"/>
  <c r="O45" i="8"/>
  <c r="AI45" i="8" s="1"/>
  <c r="AJ45" i="8" s="1"/>
  <c r="AA45" i="8"/>
  <c r="AB45" i="8" s="1"/>
  <c r="O55" i="8"/>
  <c r="AI55" i="8" s="1"/>
  <c r="AJ55" i="8" s="1"/>
  <c r="AA55" i="8"/>
  <c r="AB55" i="8" s="1"/>
  <c r="AA48" i="8"/>
  <c r="AB48" i="8" s="1"/>
  <c r="O48" i="8"/>
  <c r="AI48" i="8" s="1"/>
  <c r="AJ48" i="8" s="1"/>
  <c r="O85" i="8"/>
  <c r="AI85" i="8" s="1"/>
  <c r="AJ85" i="8" s="1"/>
  <c r="O33" i="8"/>
  <c r="AI33" i="8" s="1"/>
  <c r="AJ33" i="8" s="1"/>
  <c r="O40" i="8"/>
  <c r="AI40" i="8" s="1"/>
  <c r="AJ40" i="8" s="1"/>
  <c r="O81" i="8"/>
  <c r="AI81" i="8" s="1"/>
  <c r="AJ81" i="8" s="1"/>
  <c r="O53" i="8"/>
  <c r="AI53" i="8" s="1"/>
  <c r="AJ53" i="8" s="1"/>
  <c r="AA53" i="8"/>
  <c r="AB53" i="8" s="1"/>
  <c r="AE41" i="8"/>
  <c r="AF41" i="8" s="1"/>
  <c r="O47" i="8"/>
  <c r="AI47" i="8" s="1"/>
  <c r="AJ47" i="8" s="1"/>
  <c r="O69" i="8"/>
  <c r="AI69" i="8" s="1"/>
  <c r="AJ69" i="8" s="1"/>
  <c r="O67" i="8"/>
  <c r="AI67" i="8" s="1"/>
  <c r="AJ67" i="8" s="1"/>
  <c r="AA67" i="8"/>
  <c r="AB67" i="8" s="1"/>
  <c r="O83" i="8"/>
  <c r="AI83" i="8" s="1"/>
  <c r="AJ83" i="8" s="1"/>
  <c r="AA83" i="8"/>
  <c r="AB83" i="8" s="1"/>
  <c r="O71" i="8"/>
  <c r="AI71" i="8" s="1"/>
  <c r="AJ71" i="8" s="1"/>
  <c r="AA71" i="8"/>
  <c r="AB71" i="8" s="1"/>
  <c r="O26" i="8"/>
  <c r="AI26" i="8" s="1"/>
  <c r="AJ26" i="8" s="1"/>
  <c r="K59" i="8"/>
  <c r="AA28" i="8"/>
  <c r="AB28" i="8" s="1"/>
  <c r="S41" i="8"/>
  <c r="T41" i="8" s="1"/>
  <c r="W41" i="8"/>
  <c r="X41" i="8" s="1"/>
  <c r="AI56" i="8"/>
  <c r="AJ56" i="8" s="1"/>
  <c r="AA70" i="8"/>
  <c r="AB70" i="8" s="1"/>
  <c r="O70" i="8"/>
  <c r="AI70" i="8" s="1"/>
  <c r="AJ70" i="8" s="1"/>
  <c r="AI84" i="8"/>
  <c r="AJ84" i="8" s="1"/>
  <c r="S86" i="8"/>
  <c r="T86" i="8" s="1"/>
  <c r="K86" i="8"/>
  <c r="W86" i="8"/>
  <c r="X86" i="8" s="1"/>
  <c r="AA94" i="8"/>
  <c r="AB94" i="8" s="1"/>
  <c r="AI58" i="8"/>
  <c r="AJ58" i="8" s="1"/>
  <c r="O74" i="8"/>
  <c r="AI74" i="8" s="1"/>
  <c r="AJ74" i="8" s="1"/>
  <c r="O63" i="8"/>
  <c r="AI63" i="8" s="1"/>
  <c r="AJ63" i="8" s="1"/>
  <c r="O89" i="8"/>
  <c r="AI89" i="8" s="1"/>
  <c r="AJ89" i="8" s="1"/>
  <c r="S59" i="8"/>
  <c r="T59" i="8" s="1"/>
  <c r="O29" i="8"/>
  <c r="AI29" i="8" s="1"/>
  <c r="AJ29" i="8" s="1"/>
  <c r="O62" i="8"/>
  <c r="AI62" i="8" s="1"/>
  <c r="AJ62" i="8" s="1"/>
  <c r="O79" i="8"/>
  <c r="AI79" i="8" s="1"/>
  <c r="AJ79" i="8" s="1"/>
  <c r="O41" i="8" l="1"/>
  <c r="AI41" i="8" s="1"/>
  <c r="AJ41" i="8" s="1"/>
  <c r="AA41" i="8"/>
  <c r="AB41" i="8" s="1"/>
  <c r="O86" i="8"/>
  <c r="AI86" i="8" s="1"/>
  <c r="AJ86" i="8" s="1"/>
  <c r="AA86" i="8"/>
  <c r="AB86" i="8" s="1"/>
  <c r="O59" i="8"/>
  <c r="AI59" i="8" s="1"/>
  <c r="AJ59" i="8" s="1"/>
  <c r="AA59" i="8"/>
  <c r="AB59" i="8" s="1"/>
  <c r="E27" i="15"/>
  <c r="D27" i="15"/>
  <c r="C27" i="15"/>
  <c r="B27" i="15"/>
  <c r="E26" i="15"/>
  <c r="D26" i="15"/>
  <c r="C26" i="15"/>
  <c r="B26" i="15"/>
  <c r="E25" i="15"/>
  <c r="D25" i="15"/>
  <c r="C25" i="15"/>
  <c r="B25" i="15"/>
  <c r="E24" i="15"/>
  <c r="D24" i="15"/>
  <c r="C24" i="15"/>
  <c r="B24" i="15"/>
  <c r="E23" i="15"/>
  <c r="D23" i="15"/>
  <c r="C23" i="15"/>
  <c r="B23" i="15"/>
  <c r="E22" i="15"/>
  <c r="D22" i="15"/>
  <c r="C22" i="15"/>
  <c r="B22" i="15"/>
  <c r="E16" i="15"/>
  <c r="D16" i="15"/>
  <c r="C16" i="15"/>
  <c r="B16" i="15"/>
  <c r="E15" i="15"/>
  <c r="D15" i="15"/>
  <c r="C15" i="15"/>
  <c r="B15" i="15"/>
  <c r="E14" i="15"/>
  <c r="D14" i="15"/>
  <c r="C14" i="15"/>
  <c r="B14" i="15"/>
  <c r="E13" i="15"/>
  <c r="D13" i="15"/>
  <c r="C13" i="15"/>
  <c r="B13" i="15"/>
  <c r="E12" i="15"/>
  <c r="D12" i="15"/>
  <c r="C12" i="15"/>
  <c r="B12" i="15"/>
  <c r="E11" i="15"/>
  <c r="D11" i="15"/>
  <c r="C11" i="15"/>
  <c r="B11" i="15"/>
  <c r="F16" i="15" l="1"/>
  <c r="G16" i="15" s="1"/>
  <c r="F24" i="15"/>
  <c r="G24" i="15" s="1"/>
  <c r="F13" i="15"/>
  <c r="G13" i="15" s="1"/>
  <c r="F27" i="15"/>
  <c r="G27" i="15" s="1"/>
  <c r="F12" i="15"/>
  <c r="G12" i="15" s="1"/>
  <c r="F15" i="15"/>
  <c r="G15" i="15" s="1"/>
  <c r="F23" i="15"/>
  <c r="G23" i="15" s="1"/>
  <c r="F26" i="15"/>
  <c r="G26" i="15" s="1"/>
  <c r="C8" i="15"/>
  <c r="E8" i="15"/>
  <c r="F14" i="15"/>
  <c r="G14" i="15" s="1"/>
  <c r="F22" i="15"/>
  <c r="G22" i="15" s="1"/>
  <c r="F25" i="15"/>
  <c r="G25" i="15" s="1"/>
  <c r="B8" i="15"/>
  <c r="D8" i="15"/>
  <c r="F11" i="15"/>
  <c r="G11" i="15" s="1"/>
  <c r="F8" i="15" l="1"/>
  <c r="AI63" i="12"/>
  <c r="AF63" i="12"/>
  <c r="AG63" i="12" s="1"/>
  <c r="AB63" i="12"/>
  <c r="AC63" i="12" s="1"/>
  <c r="X63" i="12"/>
  <c r="Y63" i="12" s="1"/>
  <c r="T63" i="12"/>
  <c r="U63" i="12" s="1"/>
  <c r="N63" i="12"/>
  <c r="K63" i="12"/>
  <c r="O63" i="12" s="1"/>
  <c r="AI61" i="12"/>
  <c r="AF61" i="12"/>
  <c r="AG61" i="12" s="1"/>
  <c r="AB61" i="12"/>
  <c r="AC61" i="12" s="1"/>
  <c r="X61" i="12"/>
  <c r="Y61" i="12" s="1"/>
  <c r="T61" i="12"/>
  <c r="U61" i="12" s="1"/>
  <c r="N61" i="12"/>
  <c r="K61" i="12"/>
  <c r="AI60" i="12"/>
  <c r="AF60" i="12"/>
  <c r="AG60" i="12" s="1"/>
  <c r="AB60" i="12"/>
  <c r="AC60" i="12" s="1"/>
  <c r="X60" i="12"/>
  <c r="Y60" i="12" s="1"/>
  <c r="T60" i="12"/>
  <c r="U60" i="12" s="1"/>
  <c r="N60" i="12"/>
  <c r="K60" i="12"/>
  <c r="AI59" i="12"/>
  <c r="AF59" i="12"/>
  <c r="AG59" i="12" s="1"/>
  <c r="AB59" i="12"/>
  <c r="AC59" i="12" s="1"/>
  <c r="X59" i="12"/>
  <c r="Y59" i="12" s="1"/>
  <c r="T59" i="12"/>
  <c r="U59" i="12" s="1"/>
  <c r="N59" i="12"/>
  <c r="K59" i="12"/>
  <c r="AI58" i="12"/>
  <c r="AF58" i="12"/>
  <c r="AG58" i="12" s="1"/>
  <c r="AB58" i="12"/>
  <c r="AC58" i="12" s="1"/>
  <c r="X58" i="12"/>
  <c r="Y58" i="12" s="1"/>
  <c r="T58" i="12"/>
  <c r="U58" i="12" s="1"/>
  <c r="N58" i="12"/>
  <c r="K58" i="12"/>
  <c r="O58" i="12" s="1"/>
  <c r="AI57" i="12"/>
  <c r="AF57" i="12"/>
  <c r="AG57" i="12" s="1"/>
  <c r="AB57" i="12"/>
  <c r="AC57" i="12" s="1"/>
  <c r="X57" i="12"/>
  <c r="Y57" i="12" s="1"/>
  <c r="T57" i="12"/>
  <c r="U57" i="12" s="1"/>
  <c r="N57" i="12"/>
  <c r="K57" i="12"/>
  <c r="AI56" i="12"/>
  <c r="AF56" i="12"/>
  <c r="AG56" i="12" s="1"/>
  <c r="AB56" i="12"/>
  <c r="AC56" i="12" s="1"/>
  <c r="X56" i="12"/>
  <c r="Y56" i="12" s="1"/>
  <c r="T56" i="12"/>
  <c r="U56" i="12" s="1"/>
  <c r="N56" i="12"/>
  <c r="K56" i="12"/>
  <c r="AI55" i="12"/>
  <c r="AF55" i="12"/>
  <c r="AG55" i="12" s="1"/>
  <c r="AB55" i="12"/>
  <c r="AC55" i="12" s="1"/>
  <c r="X55" i="12"/>
  <c r="Y55" i="12" s="1"/>
  <c r="T55" i="12"/>
  <c r="U55" i="12" s="1"/>
  <c r="N55" i="12"/>
  <c r="K55" i="12"/>
  <c r="O55" i="12" s="1"/>
  <c r="AI54" i="12"/>
  <c r="AF54" i="12"/>
  <c r="AG54" i="12" s="1"/>
  <c r="AB54" i="12"/>
  <c r="AC54" i="12" s="1"/>
  <c r="X54" i="12"/>
  <c r="Y54" i="12" s="1"/>
  <c r="T54" i="12"/>
  <c r="U54" i="12" s="1"/>
  <c r="N54" i="12"/>
  <c r="K54" i="12"/>
  <c r="AI53" i="12"/>
  <c r="AF53" i="12"/>
  <c r="AG53" i="12" s="1"/>
  <c r="AB53" i="12"/>
  <c r="AC53" i="12" s="1"/>
  <c r="X53" i="12"/>
  <c r="Y53" i="12" s="1"/>
  <c r="T53" i="12"/>
  <c r="U53" i="12" s="1"/>
  <c r="N53" i="12"/>
  <c r="K53" i="12"/>
  <c r="O53" i="12" s="1"/>
  <c r="AI52" i="12"/>
  <c r="AF52" i="12"/>
  <c r="AG52" i="12" s="1"/>
  <c r="AB52" i="12"/>
  <c r="AC52" i="12" s="1"/>
  <c r="X52" i="12"/>
  <c r="Y52" i="12" s="1"/>
  <c r="T52" i="12"/>
  <c r="U52" i="12" s="1"/>
  <c r="N52" i="12"/>
  <c r="K52" i="12"/>
  <c r="AI51" i="12"/>
  <c r="AF51" i="12"/>
  <c r="AG51" i="12" s="1"/>
  <c r="AB51" i="12"/>
  <c r="AC51" i="12" s="1"/>
  <c r="X51" i="12"/>
  <c r="Y51" i="12" s="1"/>
  <c r="T51" i="12"/>
  <c r="U51" i="12" s="1"/>
  <c r="N51" i="12"/>
  <c r="K51" i="12"/>
  <c r="AI50" i="12"/>
  <c r="AF50" i="12"/>
  <c r="AG50" i="12" s="1"/>
  <c r="AB50" i="12"/>
  <c r="AC50" i="12" s="1"/>
  <c r="X50" i="12"/>
  <c r="Y50" i="12" s="1"/>
  <c r="T50" i="12"/>
  <c r="U50" i="12" s="1"/>
  <c r="N50" i="12"/>
  <c r="K50" i="12"/>
  <c r="AI49" i="12"/>
  <c r="AF49" i="12"/>
  <c r="AG49" i="12" s="1"/>
  <c r="AB49" i="12"/>
  <c r="AC49" i="12" s="1"/>
  <c r="X49" i="12"/>
  <c r="Y49" i="12" s="1"/>
  <c r="T49" i="12"/>
  <c r="U49" i="12" s="1"/>
  <c r="N49" i="12"/>
  <c r="K49" i="12"/>
  <c r="AI48" i="12"/>
  <c r="AF48" i="12"/>
  <c r="AG48" i="12" s="1"/>
  <c r="AB48" i="12"/>
  <c r="AC48" i="12" s="1"/>
  <c r="X48" i="12"/>
  <c r="Y48" i="12" s="1"/>
  <c r="T48" i="12"/>
  <c r="U48" i="12" s="1"/>
  <c r="N48" i="12"/>
  <c r="K48" i="12"/>
  <c r="O48" i="12" s="1"/>
  <c r="AI47" i="12"/>
  <c r="AF47" i="12"/>
  <c r="AG47" i="12" s="1"/>
  <c r="AB47" i="12"/>
  <c r="AC47" i="12" s="1"/>
  <c r="X47" i="12"/>
  <c r="Y47" i="12" s="1"/>
  <c r="T47" i="12"/>
  <c r="U47" i="12" s="1"/>
  <c r="N47" i="12"/>
  <c r="K47" i="12"/>
  <c r="AI46" i="12"/>
  <c r="AF46" i="12"/>
  <c r="AG46" i="12" s="1"/>
  <c r="AB46" i="12"/>
  <c r="AC46" i="12" s="1"/>
  <c r="X46" i="12"/>
  <c r="Y46" i="12" s="1"/>
  <c r="T46" i="12"/>
  <c r="U46" i="12" s="1"/>
  <c r="N46" i="12"/>
  <c r="K46" i="12"/>
  <c r="O46" i="12" s="1"/>
  <c r="AI45" i="12"/>
  <c r="AF45" i="12"/>
  <c r="AG45" i="12" s="1"/>
  <c r="AB45" i="12"/>
  <c r="AC45" i="12" s="1"/>
  <c r="X45" i="12"/>
  <c r="Y45" i="12" s="1"/>
  <c r="T45" i="12"/>
  <c r="U45" i="12" s="1"/>
  <c r="N45" i="12"/>
  <c r="K45" i="12"/>
  <c r="AI44" i="12"/>
  <c r="AF44" i="12"/>
  <c r="AG44" i="12" s="1"/>
  <c r="AB44" i="12"/>
  <c r="AC44" i="12" s="1"/>
  <c r="X44" i="12"/>
  <c r="Y44" i="12" s="1"/>
  <c r="T44" i="12"/>
  <c r="U44" i="12" s="1"/>
  <c r="N44" i="12"/>
  <c r="K44" i="12"/>
  <c r="AI43" i="12"/>
  <c r="AF43" i="12"/>
  <c r="AG43" i="12" s="1"/>
  <c r="AB43" i="12"/>
  <c r="AC43" i="12" s="1"/>
  <c r="X43" i="12"/>
  <c r="Y43" i="12" s="1"/>
  <c r="T43" i="12"/>
  <c r="U43" i="12" s="1"/>
  <c r="N43" i="12"/>
  <c r="K43" i="12"/>
  <c r="AI42" i="12"/>
  <c r="AF42" i="12"/>
  <c r="AG42" i="12" s="1"/>
  <c r="AB42" i="12"/>
  <c r="AC42" i="12" s="1"/>
  <c r="X42" i="12"/>
  <c r="Y42" i="12" s="1"/>
  <c r="T42" i="12"/>
  <c r="U42" i="12" s="1"/>
  <c r="N42" i="12"/>
  <c r="K42" i="12"/>
  <c r="AI41" i="12"/>
  <c r="AF41" i="12"/>
  <c r="AG41" i="12" s="1"/>
  <c r="AB41" i="12"/>
  <c r="AC41" i="12" s="1"/>
  <c r="X41" i="12"/>
  <c r="Y41" i="12" s="1"/>
  <c r="T41" i="12"/>
  <c r="U41" i="12" s="1"/>
  <c r="N41" i="12"/>
  <c r="K41" i="12"/>
  <c r="O41" i="12" s="1"/>
  <c r="AI40" i="12"/>
  <c r="AF40" i="12"/>
  <c r="AG40" i="12" s="1"/>
  <c r="AB40" i="12"/>
  <c r="AC40" i="12" s="1"/>
  <c r="X40" i="12"/>
  <c r="Y40" i="12" s="1"/>
  <c r="T40" i="12"/>
  <c r="U40" i="12" s="1"/>
  <c r="N40" i="12"/>
  <c r="K40" i="12"/>
  <c r="AI39" i="12"/>
  <c r="AF39" i="12"/>
  <c r="AG39" i="12" s="1"/>
  <c r="AB39" i="12"/>
  <c r="AC39" i="12" s="1"/>
  <c r="X39" i="12"/>
  <c r="Y39" i="12" s="1"/>
  <c r="T39" i="12"/>
  <c r="U39" i="12" s="1"/>
  <c r="N39" i="12"/>
  <c r="K39" i="12"/>
  <c r="AI38" i="12"/>
  <c r="AF38" i="12"/>
  <c r="AG38" i="12" s="1"/>
  <c r="AB38" i="12"/>
  <c r="AC38" i="12" s="1"/>
  <c r="X38" i="12"/>
  <c r="Y38" i="12" s="1"/>
  <c r="T38" i="12"/>
  <c r="U38" i="12" s="1"/>
  <c r="N38" i="12"/>
  <c r="K38" i="12"/>
  <c r="O38" i="12" s="1"/>
  <c r="AI37" i="12"/>
  <c r="AF37" i="12"/>
  <c r="AG37" i="12" s="1"/>
  <c r="AB37" i="12"/>
  <c r="AC37" i="12" s="1"/>
  <c r="X37" i="12"/>
  <c r="Y37" i="12" s="1"/>
  <c r="T37" i="12"/>
  <c r="U37" i="12" s="1"/>
  <c r="N37" i="12"/>
  <c r="K37" i="12"/>
  <c r="AI36" i="12"/>
  <c r="AF36" i="12"/>
  <c r="AG36" i="12" s="1"/>
  <c r="AB36" i="12"/>
  <c r="AC36" i="12" s="1"/>
  <c r="X36" i="12"/>
  <c r="Y36" i="12" s="1"/>
  <c r="T36" i="12"/>
  <c r="U36" i="12" s="1"/>
  <c r="N36" i="12"/>
  <c r="K36" i="12"/>
  <c r="O36" i="12" s="1"/>
  <c r="AI35" i="12"/>
  <c r="AF35" i="12"/>
  <c r="AG35" i="12" s="1"/>
  <c r="AB35" i="12"/>
  <c r="AC35" i="12" s="1"/>
  <c r="X35" i="12"/>
  <c r="Y35" i="12" s="1"/>
  <c r="T35" i="12"/>
  <c r="U35" i="12" s="1"/>
  <c r="N35" i="12"/>
  <c r="K35" i="12"/>
  <c r="AI34" i="12"/>
  <c r="AF34" i="12"/>
  <c r="AG34" i="12" s="1"/>
  <c r="AB34" i="12"/>
  <c r="AC34" i="12" s="1"/>
  <c r="X34" i="12"/>
  <c r="Y34" i="12" s="1"/>
  <c r="T34" i="12"/>
  <c r="U34" i="12" s="1"/>
  <c r="N34" i="12"/>
  <c r="K34" i="12"/>
  <c r="O34" i="12" s="1"/>
  <c r="AI33" i="12"/>
  <c r="AF33" i="12"/>
  <c r="AG33" i="12" s="1"/>
  <c r="AB33" i="12"/>
  <c r="AC33" i="12" s="1"/>
  <c r="X33" i="12"/>
  <c r="Y33" i="12" s="1"/>
  <c r="T33" i="12"/>
  <c r="U33" i="12" s="1"/>
  <c r="N33" i="12"/>
  <c r="K33" i="12"/>
  <c r="A33" i="12"/>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I32" i="12"/>
  <c r="AF32" i="12"/>
  <c r="AG32" i="12" s="1"/>
  <c r="AB32" i="12"/>
  <c r="AC32" i="12" s="1"/>
  <c r="X32" i="12"/>
  <c r="Y32" i="12" s="1"/>
  <c r="T32" i="12"/>
  <c r="U32" i="12" s="1"/>
  <c r="N32" i="12"/>
  <c r="O32" i="12" s="1"/>
  <c r="AF111" i="9"/>
  <c r="AG111" i="9" s="1"/>
  <c r="AB111" i="9"/>
  <c r="AC111" i="9" s="1"/>
  <c r="X111" i="9"/>
  <c r="Y111" i="9" s="1"/>
  <c r="T111" i="9"/>
  <c r="U111" i="9" s="1"/>
  <c r="N111" i="9"/>
  <c r="K111" i="9"/>
  <c r="AI109" i="9"/>
  <c r="AF109" i="9"/>
  <c r="AG109" i="9" s="1"/>
  <c r="AB109" i="9"/>
  <c r="AC109" i="9" s="1"/>
  <c r="X109" i="9"/>
  <c r="Y109" i="9" s="1"/>
  <c r="T109" i="9"/>
  <c r="U109" i="9" s="1"/>
  <c r="N109" i="9"/>
  <c r="K109" i="9"/>
  <c r="AI108" i="9"/>
  <c r="AF108" i="9"/>
  <c r="AG108" i="9" s="1"/>
  <c r="AB108" i="9"/>
  <c r="AC108" i="9" s="1"/>
  <c r="X108" i="9"/>
  <c r="Y108" i="9" s="1"/>
  <c r="T108" i="9"/>
  <c r="U108" i="9" s="1"/>
  <c r="N108" i="9"/>
  <c r="K108" i="9"/>
  <c r="AI107" i="9"/>
  <c r="AF107" i="9"/>
  <c r="AG107" i="9" s="1"/>
  <c r="AB107" i="9"/>
  <c r="AC107" i="9" s="1"/>
  <c r="X107" i="9"/>
  <c r="Y107" i="9" s="1"/>
  <c r="T107" i="9"/>
  <c r="U107" i="9" s="1"/>
  <c r="N107" i="9"/>
  <c r="K107" i="9"/>
  <c r="AI106" i="9"/>
  <c r="AF106" i="9"/>
  <c r="AG106" i="9" s="1"/>
  <c r="AB106" i="9"/>
  <c r="AC106" i="9" s="1"/>
  <c r="X106" i="9"/>
  <c r="Y106" i="9" s="1"/>
  <c r="T106" i="9"/>
  <c r="U106" i="9" s="1"/>
  <c r="N106" i="9"/>
  <c r="K106" i="9"/>
  <c r="AI105" i="9"/>
  <c r="AF105" i="9"/>
  <c r="AG105" i="9" s="1"/>
  <c r="AB105" i="9"/>
  <c r="AC105" i="9" s="1"/>
  <c r="X105" i="9"/>
  <c r="Y105" i="9" s="1"/>
  <c r="T105" i="9"/>
  <c r="U105" i="9" s="1"/>
  <c r="N105" i="9"/>
  <c r="K105" i="9"/>
  <c r="AI104" i="9"/>
  <c r="AF104" i="9"/>
  <c r="AG104" i="9" s="1"/>
  <c r="AB104" i="9"/>
  <c r="AC104" i="9" s="1"/>
  <c r="X104" i="9"/>
  <c r="Y104" i="9" s="1"/>
  <c r="T104" i="9"/>
  <c r="U104" i="9" s="1"/>
  <c r="N104" i="9"/>
  <c r="K104" i="9"/>
  <c r="AI103" i="9"/>
  <c r="AF103" i="9"/>
  <c r="AG103" i="9" s="1"/>
  <c r="AB103" i="9"/>
  <c r="AC103" i="9" s="1"/>
  <c r="X103" i="9"/>
  <c r="Y103" i="9" s="1"/>
  <c r="T103" i="9"/>
  <c r="U103" i="9" s="1"/>
  <c r="N103" i="9"/>
  <c r="K103" i="9"/>
  <c r="AI102" i="9"/>
  <c r="AF102" i="9"/>
  <c r="AG102" i="9" s="1"/>
  <c r="AB102" i="9"/>
  <c r="AC102" i="9" s="1"/>
  <c r="X102" i="9"/>
  <c r="Y102" i="9" s="1"/>
  <c r="T102" i="9"/>
  <c r="U102" i="9" s="1"/>
  <c r="N102" i="9"/>
  <c r="K102" i="9"/>
  <c r="AI101" i="9"/>
  <c r="AF101" i="9"/>
  <c r="AG101" i="9" s="1"/>
  <c r="AB101" i="9"/>
  <c r="AC101" i="9" s="1"/>
  <c r="X101" i="9"/>
  <c r="Y101" i="9" s="1"/>
  <c r="T101" i="9"/>
  <c r="U101" i="9" s="1"/>
  <c r="N101" i="9"/>
  <c r="K101" i="9"/>
  <c r="AI100" i="9"/>
  <c r="AF100" i="9"/>
  <c r="AG100" i="9" s="1"/>
  <c r="AB100" i="9"/>
  <c r="AC100" i="9" s="1"/>
  <c r="X100" i="9"/>
  <c r="Y100" i="9" s="1"/>
  <c r="T100" i="9"/>
  <c r="U100" i="9" s="1"/>
  <c r="N100" i="9"/>
  <c r="K100" i="9"/>
  <c r="AI99" i="9"/>
  <c r="AF99" i="9"/>
  <c r="AG99" i="9" s="1"/>
  <c r="AB99" i="9"/>
  <c r="AC99" i="9" s="1"/>
  <c r="X99" i="9"/>
  <c r="Y99" i="9" s="1"/>
  <c r="T99" i="9"/>
  <c r="U99" i="9" s="1"/>
  <c r="N99" i="9"/>
  <c r="K99" i="9"/>
  <c r="AI98" i="9"/>
  <c r="AF98" i="9"/>
  <c r="AG98" i="9" s="1"/>
  <c r="AB98" i="9"/>
  <c r="AC98" i="9" s="1"/>
  <c r="X98" i="9"/>
  <c r="Y98" i="9" s="1"/>
  <c r="T98" i="9"/>
  <c r="U98" i="9" s="1"/>
  <c r="N98" i="9"/>
  <c r="K98" i="9"/>
  <c r="AI97" i="9"/>
  <c r="AF97" i="9"/>
  <c r="AG97" i="9" s="1"/>
  <c r="AB97" i="9"/>
  <c r="AC97" i="9" s="1"/>
  <c r="X97" i="9"/>
  <c r="Y97" i="9" s="1"/>
  <c r="T97" i="9"/>
  <c r="U97" i="9" s="1"/>
  <c r="N97" i="9"/>
  <c r="K97" i="9"/>
  <c r="AI96" i="9"/>
  <c r="AF96" i="9"/>
  <c r="AG96" i="9" s="1"/>
  <c r="AB96" i="9"/>
  <c r="AC96" i="9" s="1"/>
  <c r="X96" i="9"/>
  <c r="Y96" i="9" s="1"/>
  <c r="T96" i="9"/>
  <c r="U96" i="9" s="1"/>
  <c r="N96" i="9"/>
  <c r="K96" i="9"/>
  <c r="O96" i="9" s="1"/>
  <c r="AI95" i="9"/>
  <c r="AF95" i="9"/>
  <c r="AG95" i="9" s="1"/>
  <c r="AB95" i="9"/>
  <c r="AC95" i="9" s="1"/>
  <c r="X95" i="9"/>
  <c r="Y95" i="9" s="1"/>
  <c r="T95" i="9"/>
  <c r="U95" i="9" s="1"/>
  <c r="N95" i="9"/>
  <c r="K95" i="9"/>
  <c r="AI94" i="9"/>
  <c r="AF94" i="9"/>
  <c r="AG94" i="9" s="1"/>
  <c r="AB94" i="9"/>
  <c r="AC94" i="9" s="1"/>
  <c r="X94" i="9"/>
  <c r="Y94" i="9" s="1"/>
  <c r="T94" i="9"/>
  <c r="U94" i="9" s="1"/>
  <c r="N94" i="9"/>
  <c r="K94" i="9"/>
  <c r="AI93" i="9"/>
  <c r="AF93" i="9"/>
  <c r="AG93" i="9" s="1"/>
  <c r="AB93" i="9"/>
  <c r="AC93" i="9" s="1"/>
  <c r="X93" i="9"/>
  <c r="Y93" i="9" s="1"/>
  <c r="T93" i="9"/>
  <c r="U93" i="9" s="1"/>
  <c r="N93" i="9"/>
  <c r="K93" i="9"/>
  <c r="AI92" i="9"/>
  <c r="AF92" i="9"/>
  <c r="AG92" i="9" s="1"/>
  <c r="AB92" i="9"/>
  <c r="AC92" i="9" s="1"/>
  <c r="X92" i="9"/>
  <c r="Y92" i="9" s="1"/>
  <c r="T92" i="9"/>
  <c r="U92" i="9" s="1"/>
  <c r="N92" i="9"/>
  <c r="K92" i="9"/>
  <c r="AI91" i="9"/>
  <c r="AF91" i="9"/>
  <c r="AG91" i="9" s="1"/>
  <c r="AB91" i="9"/>
  <c r="AC91" i="9" s="1"/>
  <c r="X91" i="9"/>
  <c r="Y91" i="9" s="1"/>
  <c r="T91" i="9"/>
  <c r="U91" i="9" s="1"/>
  <c r="N91" i="9"/>
  <c r="K91" i="9"/>
  <c r="O91" i="9" s="1"/>
  <c r="AI90" i="9"/>
  <c r="AF90" i="9"/>
  <c r="AG90" i="9" s="1"/>
  <c r="AB90" i="9"/>
  <c r="AC90" i="9" s="1"/>
  <c r="X90" i="9"/>
  <c r="Y90" i="9" s="1"/>
  <c r="T90" i="9"/>
  <c r="U90" i="9" s="1"/>
  <c r="N90" i="9"/>
  <c r="K90" i="9"/>
  <c r="AI89" i="9"/>
  <c r="AF89" i="9"/>
  <c r="AG89" i="9" s="1"/>
  <c r="AB89" i="9"/>
  <c r="AC89" i="9" s="1"/>
  <c r="X89" i="9"/>
  <c r="Y89" i="9" s="1"/>
  <c r="T89" i="9"/>
  <c r="U89" i="9" s="1"/>
  <c r="N89" i="9"/>
  <c r="K89" i="9"/>
  <c r="AI88" i="9"/>
  <c r="AF88" i="9"/>
  <c r="AG88" i="9" s="1"/>
  <c r="AB88" i="9"/>
  <c r="AC88" i="9" s="1"/>
  <c r="X88" i="9"/>
  <c r="Y88" i="9" s="1"/>
  <c r="T88" i="9"/>
  <c r="U88" i="9" s="1"/>
  <c r="N88" i="9"/>
  <c r="K88" i="9"/>
  <c r="AI87" i="9"/>
  <c r="AF87" i="9"/>
  <c r="AG87" i="9" s="1"/>
  <c r="AB87" i="9"/>
  <c r="AC87" i="9" s="1"/>
  <c r="X87" i="9"/>
  <c r="Y87" i="9" s="1"/>
  <c r="T87" i="9"/>
  <c r="U87" i="9" s="1"/>
  <c r="N87" i="9"/>
  <c r="K87" i="9"/>
  <c r="AI86" i="9"/>
  <c r="AF86" i="9"/>
  <c r="AG86" i="9" s="1"/>
  <c r="AB86" i="9"/>
  <c r="AC86" i="9" s="1"/>
  <c r="X86" i="9"/>
  <c r="Y86" i="9" s="1"/>
  <c r="T86" i="9"/>
  <c r="U86" i="9" s="1"/>
  <c r="N86" i="9"/>
  <c r="K86" i="9"/>
  <c r="AI85" i="9"/>
  <c r="AF85" i="9"/>
  <c r="AG85" i="9" s="1"/>
  <c r="AB85" i="9"/>
  <c r="AC85" i="9" s="1"/>
  <c r="X85" i="9"/>
  <c r="Y85" i="9" s="1"/>
  <c r="T85" i="9"/>
  <c r="U85" i="9" s="1"/>
  <c r="N85" i="9"/>
  <c r="K85" i="9"/>
  <c r="O85" i="9" s="1"/>
  <c r="AI84" i="9"/>
  <c r="AF84" i="9"/>
  <c r="AG84" i="9" s="1"/>
  <c r="AB84" i="9"/>
  <c r="AC84" i="9" s="1"/>
  <c r="X84" i="9"/>
  <c r="Y84" i="9" s="1"/>
  <c r="T84" i="9"/>
  <c r="U84" i="9" s="1"/>
  <c r="N84" i="9"/>
  <c r="K84" i="9"/>
  <c r="AI83" i="9"/>
  <c r="AF83" i="9"/>
  <c r="AG83" i="9" s="1"/>
  <c r="AB83" i="9"/>
  <c r="AC83" i="9" s="1"/>
  <c r="X83" i="9"/>
  <c r="Y83" i="9" s="1"/>
  <c r="T83" i="9"/>
  <c r="U83" i="9" s="1"/>
  <c r="N83" i="9"/>
  <c r="K83" i="9"/>
  <c r="AI82" i="9"/>
  <c r="AF82" i="9"/>
  <c r="AG82" i="9" s="1"/>
  <c r="AB82" i="9"/>
  <c r="AC82" i="9" s="1"/>
  <c r="X82" i="9"/>
  <c r="Y82" i="9" s="1"/>
  <c r="T82" i="9"/>
  <c r="U82" i="9" s="1"/>
  <c r="N82" i="9"/>
  <c r="K82" i="9"/>
  <c r="AI81" i="9"/>
  <c r="AF81" i="9"/>
  <c r="AG81" i="9" s="1"/>
  <c r="AB81" i="9"/>
  <c r="AC81" i="9" s="1"/>
  <c r="X81" i="9"/>
  <c r="Y81" i="9" s="1"/>
  <c r="T81" i="9"/>
  <c r="U81" i="9" s="1"/>
  <c r="N81" i="9"/>
  <c r="K81" i="9"/>
  <c r="AI80" i="9"/>
  <c r="AF80" i="9"/>
  <c r="AG80" i="9" s="1"/>
  <c r="AB80" i="9"/>
  <c r="AC80" i="9" s="1"/>
  <c r="X80" i="9"/>
  <c r="Y80" i="9" s="1"/>
  <c r="T80" i="9"/>
  <c r="U80" i="9" s="1"/>
  <c r="N80" i="9"/>
  <c r="K80" i="9"/>
  <c r="AI79" i="9"/>
  <c r="AF79" i="9"/>
  <c r="AG79" i="9" s="1"/>
  <c r="AB79" i="9"/>
  <c r="AC79" i="9" s="1"/>
  <c r="X79" i="9"/>
  <c r="Y79" i="9" s="1"/>
  <c r="T79" i="9"/>
  <c r="U79" i="9" s="1"/>
  <c r="N79" i="9"/>
  <c r="K79" i="9"/>
  <c r="AI78" i="9"/>
  <c r="AF78" i="9"/>
  <c r="AG78" i="9" s="1"/>
  <c r="AB78" i="9"/>
  <c r="AC78" i="9" s="1"/>
  <c r="X78" i="9"/>
  <c r="Y78" i="9" s="1"/>
  <c r="T78" i="9"/>
  <c r="U78" i="9" s="1"/>
  <c r="N78" i="9"/>
  <c r="K78" i="9"/>
  <c r="AI77" i="9"/>
  <c r="AF77" i="9"/>
  <c r="AG77" i="9" s="1"/>
  <c r="AB77" i="9"/>
  <c r="AC77" i="9" s="1"/>
  <c r="X77" i="9"/>
  <c r="Y77" i="9" s="1"/>
  <c r="T77" i="9"/>
  <c r="U77" i="9" s="1"/>
  <c r="N77" i="9"/>
  <c r="K77" i="9"/>
  <c r="AI76" i="9"/>
  <c r="AF76" i="9"/>
  <c r="AG76" i="9" s="1"/>
  <c r="AB76" i="9"/>
  <c r="AC76" i="9" s="1"/>
  <c r="X76" i="9"/>
  <c r="Y76" i="9" s="1"/>
  <c r="T76" i="9"/>
  <c r="U76" i="9" s="1"/>
  <c r="N76" i="9"/>
  <c r="K76" i="9"/>
  <c r="AI75" i="9"/>
  <c r="AF75" i="9"/>
  <c r="AG75" i="9" s="1"/>
  <c r="AB75" i="9"/>
  <c r="AC75" i="9" s="1"/>
  <c r="X75" i="9"/>
  <c r="Y75" i="9" s="1"/>
  <c r="T75" i="9"/>
  <c r="U75" i="9" s="1"/>
  <c r="N75" i="9"/>
  <c r="K75" i="9"/>
  <c r="AI74" i="9"/>
  <c r="AF74" i="9"/>
  <c r="AG74" i="9" s="1"/>
  <c r="AB74" i="9"/>
  <c r="AC74" i="9" s="1"/>
  <c r="X74" i="9"/>
  <c r="Y74" i="9" s="1"/>
  <c r="T74" i="9"/>
  <c r="U74" i="9" s="1"/>
  <c r="N74" i="9"/>
  <c r="K74" i="9"/>
  <c r="AI73" i="9"/>
  <c r="AF73" i="9"/>
  <c r="AG73" i="9" s="1"/>
  <c r="AB73" i="9"/>
  <c r="AC73" i="9" s="1"/>
  <c r="X73" i="9"/>
  <c r="Y73" i="9" s="1"/>
  <c r="T73" i="9"/>
  <c r="U73" i="9" s="1"/>
  <c r="N73" i="9"/>
  <c r="K73" i="9"/>
  <c r="AI72" i="9"/>
  <c r="AF72" i="9"/>
  <c r="AG72" i="9" s="1"/>
  <c r="AB72" i="9"/>
  <c r="AC72" i="9" s="1"/>
  <c r="X72" i="9"/>
  <c r="Y72" i="9" s="1"/>
  <c r="T72" i="9"/>
  <c r="U72" i="9" s="1"/>
  <c r="N72" i="9"/>
  <c r="K72" i="9"/>
  <c r="AI71" i="9"/>
  <c r="AF71" i="9"/>
  <c r="AG71" i="9" s="1"/>
  <c r="AB71" i="9"/>
  <c r="AC71" i="9" s="1"/>
  <c r="X71" i="9"/>
  <c r="Y71" i="9" s="1"/>
  <c r="T71" i="9"/>
  <c r="U71" i="9" s="1"/>
  <c r="N71" i="9"/>
  <c r="K71" i="9"/>
  <c r="AI70" i="9"/>
  <c r="AF70" i="9"/>
  <c r="AG70" i="9" s="1"/>
  <c r="AB70" i="9"/>
  <c r="AC70" i="9" s="1"/>
  <c r="X70" i="9"/>
  <c r="Y70" i="9" s="1"/>
  <c r="T70" i="9"/>
  <c r="U70" i="9" s="1"/>
  <c r="N70" i="9"/>
  <c r="K70" i="9"/>
  <c r="O70" i="9" s="1"/>
  <c r="AI69" i="9"/>
  <c r="AF69" i="9"/>
  <c r="AG69" i="9" s="1"/>
  <c r="AB69" i="9"/>
  <c r="AC69" i="9" s="1"/>
  <c r="X69" i="9"/>
  <c r="Y69" i="9" s="1"/>
  <c r="T69" i="9"/>
  <c r="U69" i="9" s="1"/>
  <c r="N69" i="9"/>
  <c r="K69" i="9"/>
  <c r="O69" i="9" s="1"/>
  <c r="AI68" i="9"/>
  <c r="AF68" i="9"/>
  <c r="AG68" i="9" s="1"/>
  <c r="AB68" i="9"/>
  <c r="AC68" i="9" s="1"/>
  <c r="X68" i="9"/>
  <c r="Y68" i="9" s="1"/>
  <c r="T68" i="9"/>
  <c r="U68" i="9" s="1"/>
  <c r="N68" i="9"/>
  <c r="K68" i="9"/>
  <c r="AI67" i="9"/>
  <c r="AF67" i="9"/>
  <c r="AG67" i="9" s="1"/>
  <c r="AB67" i="9"/>
  <c r="AC67" i="9" s="1"/>
  <c r="X67" i="9"/>
  <c r="Y67" i="9" s="1"/>
  <c r="T67" i="9"/>
  <c r="U67" i="9" s="1"/>
  <c r="N67" i="9"/>
  <c r="K67" i="9"/>
  <c r="AI66" i="9"/>
  <c r="AF66" i="9"/>
  <c r="AG66" i="9" s="1"/>
  <c r="AB66" i="9"/>
  <c r="AC66" i="9" s="1"/>
  <c r="X66" i="9"/>
  <c r="Y66" i="9" s="1"/>
  <c r="T66" i="9"/>
  <c r="U66" i="9" s="1"/>
  <c r="N66" i="9"/>
  <c r="K66" i="9"/>
  <c r="AI65" i="9"/>
  <c r="AF65" i="9"/>
  <c r="AG65" i="9" s="1"/>
  <c r="AB65" i="9"/>
  <c r="AC65" i="9" s="1"/>
  <c r="X65" i="9"/>
  <c r="Y65" i="9" s="1"/>
  <c r="T65" i="9"/>
  <c r="U65" i="9" s="1"/>
  <c r="N65" i="9"/>
  <c r="K65" i="9"/>
  <c r="AI64" i="9"/>
  <c r="AF64" i="9"/>
  <c r="AG64" i="9" s="1"/>
  <c r="AB64" i="9"/>
  <c r="AC64" i="9" s="1"/>
  <c r="X64" i="9"/>
  <c r="Y64" i="9" s="1"/>
  <c r="T64" i="9"/>
  <c r="U64" i="9" s="1"/>
  <c r="N64" i="9"/>
  <c r="K64" i="9"/>
  <c r="AI63" i="9"/>
  <c r="AF63" i="9"/>
  <c r="AG63" i="9" s="1"/>
  <c r="AB63" i="9"/>
  <c r="AC63" i="9" s="1"/>
  <c r="X63" i="9"/>
  <c r="Y63" i="9" s="1"/>
  <c r="T63" i="9"/>
  <c r="U63" i="9" s="1"/>
  <c r="N63" i="9"/>
  <c r="K63" i="9"/>
  <c r="AI62" i="9"/>
  <c r="AF62" i="9"/>
  <c r="AG62" i="9" s="1"/>
  <c r="AB62" i="9"/>
  <c r="AC62" i="9" s="1"/>
  <c r="X62" i="9"/>
  <c r="Y62" i="9" s="1"/>
  <c r="T62" i="9"/>
  <c r="U62" i="9" s="1"/>
  <c r="N62" i="9"/>
  <c r="K62" i="9"/>
  <c r="AI61" i="9"/>
  <c r="AF61" i="9"/>
  <c r="AG61" i="9" s="1"/>
  <c r="AB61" i="9"/>
  <c r="AC61" i="9" s="1"/>
  <c r="X61" i="9"/>
  <c r="Y61" i="9" s="1"/>
  <c r="T61" i="9"/>
  <c r="U61" i="9" s="1"/>
  <c r="N61" i="9"/>
  <c r="K61" i="9"/>
  <c r="AI60" i="9"/>
  <c r="AF60" i="9"/>
  <c r="AG60" i="9" s="1"/>
  <c r="AB60" i="9"/>
  <c r="AC60" i="9" s="1"/>
  <c r="X60" i="9"/>
  <c r="Y60" i="9" s="1"/>
  <c r="T60" i="9"/>
  <c r="U60" i="9" s="1"/>
  <c r="N60" i="9"/>
  <c r="K60" i="9"/>
  <c r="AI59" i="9"/>
  <c r="AF59" i="9"/>
  <c r="AG59" i="9" s="1"/>
  <c r="AB59" i="9"/>
  <c r="AC59" i="9" s="1"/>
  <c r="X59" i="9"/>
  <c r="Y59" i="9" s="1"/>
  <c r="T59" i="9"/>
  <c r="U59" i="9" s="1"/>
  <c r="N59" i="9"/>
  <c r="K59" i="9"/>
  <c r="AI58" i="9"/>
  <c r="AF58" i="9"/>
  <c r="AG58" i="9" s="1"/>
  <c r="AB58" i="9"/>
  <c r="AC58" i="9" s="1"/>
  <c r="X58" i="9"/>
  <c r="Y58" i="9" s="1"/>
  <c r="T58" i="9"/>
  <c r="U58" i="9" s="1"/>
  <c r="N58" i="9"/>
  <c r="K58" i="9"/>
  <c r="AI57" i="9"/>
  <c r="AF57" i="9"/>
  <c r="AG57" i="9" s="1"/>
  <c r="AB57" i="9"/>
  <c r="AC57" i="9" s="1"/>
  <c r="X57" i="9"/>
  <c r="Y57" i="9" s="1"/>
  <c r="T57" i="9"/>
  <c r="U57" i="9" s="1"/>
  <c r="N57" i="9"/>
  <c r="K57" i="9"/>
  <c r="AI56" i="9"/>
  <c r="AF56" i="9"/>
  <c r="AG56" i="9" s="1"/>
  <c r="AB56" i="9"/>
  <c r="AC56" i="9" s="1"/>
  <c r="X56" i="9"/>
  <c r="Y56" i="9" s="1"/>
  <c r="T56" i="9"/>
  <c r="U56" i="9" s="1"/>
  <c r="N56" i="9"/>
  <c r="K56" i="9"/>
  <c r="AI55" i="9"/>
  <c r="AF55" i="9"/>
  <c r="AG55" i="9" s="1"/>
  <c r="AB55" i="9"/>
  <c r="AC55" i="9" s="1"/>
  <c r="X55" i="9"/>
  <c r="Y55" i="9" s="1"/>
  <c r="T55" i="9"/>
  <c r="U55" i="9" s="1"/>
  <c r="N55" i="9"/>
  <c r="K55" i="9"/>
  <c r="AI54" i="9"/>
  <c r="AF54" i="9"/>
  <c r="AG54" i="9" s="1"/>
  <c r="AB54" i="9"/>
  <c r="AC54" i="9" s="1"/>
  <c r="X54" i="9"/>
  <c r="Y54" i="9" s="1"/>
  <c r="T54" i="9"/>
  <c r="U54" i="9" s="1"/>
  <c r="N54" i="9"/>
  <c r="K54" i="9"/>
  <c r="AI53" i="9"/>
  <c r="AF53" i="9"/>
  <c r="AG53" i="9" s="1"/>
  <c r="AB53" i="9"/>
  <c r="AC53" i="9" s="1"/>
  <c r="X53" i="9"/>
  <c r="Y53" i="9" s="1"/>
  <c r="T53" i="9"/>
  <c r="U53" i="9" s="1"/>
  <c r="N53" i="9"/>
  <c r="K53" i="9"/>
  <c r="AI52" i="9"/>
  <c r="AF52" i="9"/>
  <c r="AG52" i="9" s="1"/>
  <c r="AB52" i="9"/>
  <c r="AC52" i="9" s="1"/>
  <c r="X52" i="9"/>
  <c r="Y52" i="9" s="1"/>
  <c r="T52" i="9"/>
  <c r="U52" i="9" s="1"/>
  <c r="N52" i="9"/>
  <c r="K52" i="9"/>
  <c r="AI51" i="9"/>
  <c r="AF51" i="9"/>
  <c r="AG51" i="9" s="1"/>
  <c r="AB51" i="9"/>
  <c r="AC51" i="9" s="1"/>
  <c r="X51" i="9"/>
  <c r="Y51" i="9" s="1"/>
  <c r="T51" i="9"/>
  <c r="U51" i="9" s="1"/>
  <c r="N51" i="9"/>
  <c r="K51" i="9"/>
  <c r="AI50" i="9"/>
  <c r="AF50" i="9"/>
  <c r="AG50" i="9" s="1"/>
  <c r="AB50" i="9"/>
  <c r="AC50" i="9" s="1"/>
  <c r="X50" i="9"/>
  <c r="Y50" i="9" s="1"/>
  <c r="T50" i="9"/>
  <c r="U50" i="9" s="1"/>
  <c r="N50" i="9"/>
  <c r="K50" i="9"/>
  <c r="AI49" i="9"/>
  <c r="AF49" i="9"/>
  <c r="AG49" i="9" s="1"/>
  <c r="AB49" i="9"/>
  <c r="AC49" i="9" s="1"/>
  <c r="X49" i="9"/>
  <c r="Y49" i="9" s="1"/>
  <c r="T49" i="9"/>
  <c r="U49" i="9" s="1"/>
  <c r="N49" i="9"/>
  <c r="K49" i="9"/>
  <c r="AI48" i="9"/>
  <c r="AF48" i="9"/>
  <c r="AG48" i="9" s="1"/>
  <c r="AB48" i="9"/>
  <c r="AC48" i="9" s="1"/>
  <c r="X48" i="9"/>
  <c r="Y48" i="9" s="1"/>
  <c r="T48" i="9"/>
  <c r="U48" i="9" s="1"/>
  <c r="N48" i="9"/>
  <c r="K48" i="9"/>
  <c r="AI47" i="9"/>
  <c r="AF47" i="9"/>
  <c r="AG47" i="9" s="1"/>
  <c r="AB47" i="9"/>
  <c r="AC47" i="9" s="1"/>
  <c r="X47" i="9"/>
  <c r="Y47" i="9" s="1"/>
  <c r="T47" i="9"/>
  <c r="U47" i="9" s="1"/>
  <c r="N47" i="9"/>
  <c r="K47" i="9"/>
  <c r="AI46" i="9"/>
  <c r="AF46" i="9"/>
  <c r="AG46" i="9" s="1"/>
  <c r="AB46" i="9"/>
  <c r="AC46" i="9" s="1"/>
  <c r="X46" i="9"/>
  <c r="Y46" i="9" s="1"/>
  <c r="T46" i="9"/>
  <c r="U46" i="9" s="1"/>
  <c r="N46" i="9"/>
  <c r="K46" i="9"/>
  <c r="AI45" i="9"/>
  <c r="AF45" i="9"/>
  <c r="AG45" i="9" s="1"/>
  <c r="AB45" i="9"/>
  <c r="AC45" i="9" s="1"/>
  <c r="X45" i="9"/>
  <c r="Y45" i="9" s="1"/>
  <c r="T45" i="9"/>
  <c r="U45" i="9" s="1"/>
  <c r="N45" i="9"/>
  <c r="K45" i="9"/>
  <c r="AI44" i="9"/>
  <c r="AF44" i="9"/>
  <c r="AG44" i="9" s="1"/>
  <c r="AB44" i="9"/>
  <c r="AC44" i="9" s="1"/>
  <c r="X44" i="9"/>
  <c r="Y44" i="9" s="1"/>
  <c r="T44" i="9"/>
  <c r="U44" i="9" s="1"/>
  <c r="N44" i="9"/>
  <c r="K44" i="9"/>
  <c r="AI43" i="9"/>
  <c r="AF43" i="9"/>
  <c r="AG43" i="9" s="1"/>
  <c r="AB43" i="9"/>
  <c r="AC43" i="9" s="1"/>
  <c r="X43" i="9"/>
  <c r="Y43" i="9" s="1"/>
  <c r="T43" i="9"/>
  <c r="U43" i="9" s="1"/>
  <c r="N43" i="9"/>
  <c r="K43" i="9"/>
  <c r="O43" i="9" s="1"/>
  <c r="AI42" i="9"/>
  <c r="AF42" i="9"/>
  <c r="AG42" i="9" s="1"/>
  <c r="AB42" i="9"/>
  <c r="AC42" i="9" s="1"/>
  <c r="X42" i="9"/>
  <c r="Y42" i="9" s="1"/>
  <c r="T42" i="9"/>
  <c r="U42" i="9" s="1"/>
  <c r="N42" i="9"/>
  <c r="K42" i="9"/>
  <c r="AI41" i="9"/>
  <c r="AF41" i="9"/>
  <c r="AG41" i="9" s="1"/>
  <c r="AB41" i="9"/>
  <c r="AC41" i="9" s="1"/>
  <c r="X41" i="9"/>
  <c r="Y41" i="9" s="1"/>
  <c r="T41" i="9"/>
  <c r="U41" i="9" s="1"/>
  <c r="N41" i="9"/>
  <c r="K41" i="9"/>
  <c r="AI40" i="9"/>
  <c r="AF40" i="9"/>
  <c r="AG40" i="9" s="1"/>
  <c r="AB40" i="9"/>
  <c r="AC40" i="9" s="1"/>
  <c r="X40" i="9"/>
  <c r="Y40" i="9" s="1"/>
  <c r="T40" i="9"/>
  <c r="U40" i="9" s="1"/>
  <c r="N40" i="9"/>
  <c r="K40" i="9"/>
  <c r="AI39" i="9"/>
  <c r="AF39" i="9"/>
  <c r="AG39" i="9" s="1"/>
  <c r="AB39" i="9"/>
  <c r="AC39" i="9" s="1"/>
  <c r="X39" i="9"/>
  <c r="Y39" i="9" s="1"/>
  <c r="T39" i="9"/>
  <c r="U39" i="9" s="1"/>
  <c r="N39" i="9"/>
  <c r="K39" i="9"/>
  <c r="AI38" i="9"/>
  <c r="AF38" i="9"/>
  <c r="AG38" i="9" s="1"/>
  <c r="AB38" i="9"/>
  <c r="AC38" i="9" s="1"/>
  <c r="X38" i="9"/>
  <c r="Y38" i="9" s="1"/>
  <c r="T38" i="9"/>
  <c r="U38" i="9" s="1"/>
  <c r="N38" i="9"/>
  <c r="K38" i="9"/>
  <c r="AI37" i="9"/>
  <c r="AF37" i="9"/>
  <c r="AG37" i="9" s="1"/>
  <c r="AB37" i="9"/>
  <c r="AC37" i="9" s="1"/>
  <c r="X37" i="9"/>
  <c r="Y37" i="9" s="1"/>
  <c r="T37" i="9"/>
  <c r="U37" i="9" s="1"/>
  <c r="N37" i="9"/>
  <c r="K37" i="9"/>
  <c r="AI36" i="9"/>
  <c r="AF36" i="9"/>
  <c r="AG36" i="9" s="1"/>
  <c r="AB36" i="9"/>
  <c r="AC36" i="9" s="1"/>
  <c r="X36" i="9"/>
  <c r="Y36" i="9" s="1"/>
  <c r="T36" i="9"/>
  <c r="U36" i="9" s="1"/>
  <c r="N36" i="9"/>
  <c r="K36" i="9"/>
  <c r="AI35" i="9"/>
  <c r="AF35" i="9"/>
  <c r="AG35" i="9" s="1"/>
  <c r="AB35" i="9"/>
  <c r="AC35" i="9" s="1"/>
  <c r="X35" i="9"/>
  <c r="Y35" i="9" s="1"/>
  <c r="T35" i="9"/>
  <c r="U35" i="9" s="1"/>
  <c r="N35" i="9"/>
  <c r="K35" i="9"/>
  <c r="AI34" i="9"/>
  <c r="AF34" i="9"/>
  <c r="AG34" i="9" s="1"/>
  <c r="AB34" i="9"/>
  <c r="AC34" i="9" s="1"/>
  <c r="X34" i="9"/>
  <c r="Y34" i="9" s="1"/>
  <c r="T34" i="9"/>
  <c r="U34" i="9" s="1"/>
  <c r="N34" i="9"/>
  <c r="K34" i="9"/>
  <c r="AI33" i="9"/>
  <c r="AF33" i="9"/>
  <c r="AG33" i="9" s="1"/>
  <c r="AB33" i="9"/>
  <c r="AC33" i="9" s="1"/>
  <c r="X33" i="9"/>
  <c r="Y33" i="9" s="1"/>
  <c r="T33" i="9"/>
  <c r="U33" i="9" s="1"/>
  <c r="N33" i="9"/>
  <c r="K33" i="9"/>
  <c r="A33" i="9"/>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I32" i="9"/>
  <c r="AF32" i="9"/>
  <c r="AG32" i="9" s="1"/>
  <c r="AB32" i="9"/>
  <c r="AC32" i="9" s="1"/>
  <c r="X32" i="9"/>
  <c r="Y32" i="9" s="1"/>
  <c r="T32" i="9"/>
  <c r="U32" i="9" s="1"/>
  <c r="N32" i="9"/>
  <c r="K32" i="9"/>
  <c r="U54" i="11"/>
  <c r="T54" i="11"/>
  <c r="AI47" i="11"/>
  <c r="AF47" i="11"/>
  <c r="AG47" i="11" s="1"/>
  <c r="AB47" i="11"/>
  <c r="AC47" i="11" s="1"/>
  <c r="X47" i="11"/>
  <c r="Y47" i="11" s="1"/>
  <c r="T47" i="11"/>
  <c r="U47" i="11" s="1"/>
  <c r="N47" i="11"/>
  <c r="K47" i="11"/>
  <c r="AI46" i="11"/>
  <c r="AF46" i="11"/>
  <c r="AG46" i="11" s="1"/>
  <c r="AB46" i="11"/>
  <c r="AC46" i="11" s="1"/>
  <c r="X46" i="11"/>
  <c r="Y46" i="11" s="1"/>
  <c r="T46" i="11"/>
  <c r="U46" i="11" s="1"/>
  <c r="N46" i="11"/>
  <c r="K46" i="11"/>
  <c r="AI45" i="11"/>
  <c r="AF45" i="11"/>
  <c r="AG45" i="11" s="1"/>
  <c r="AB45" i="11"/>
  <c r="AC45" i="11" s="1"/>
  <c r="X45" i="11"/>
  <c r="Y45" i="11" s="1"/>
  <c r="T45" i="11"/>
  <c r="U45" i="11" s="1"/>
  <c r="N45" i="11"/>
  <c r="K45" i="11"/>
  <c r="A45" i="11"/>
  <c r="AI44" i="11"/>
  <c r="AF44" i="11"/>
  <c r="AG44" i="11" s="1"/>
  <c r="AB44" i="11"/>
  <c r="AC44" i="11" s="1"/>
  <c r="X44" i="11"/>
  <c r="Y44" i="11" s="1"/>
  <c r="T44" i="11"/>
  <c r="U44" i="11" s="1"/>
  <c r="N44" i="11"/>
  <c r="K44" i="11"/>
  <c r="AI42" i="11"/>
  <c r="AF42" i="11"/>
  <c r="AG42" i="11" s="1"/>
  <c r="AB42" i="11"/>
  <c r="AC42" i="11" s="1"/>
  <c r="X42" i="11"/>
  <c r="Y42" i="11" s="1"/>
  <c r="T42" i="11"/>
  <c r="U42" i="11" s="1"/>
  <c r="N42" i="11"/>
  <c r="K42" i="11"/>
  <c r="AI41" i="11"/>
  <c r="AF41" i="11"/>
  <c r="AG41" i="11" s="1"/>
  <c r="AB41" i="11"/>
  <c r="AC41" i="11" s="1"/>
  <c r="X41" i="11"/>
  <c r="Y41" i="11" s="1"/>
  <c r="T41" i="11"/>
  <c r="U41" i="11" s="1"/>
  <c r="N41" i="11"/>
  <c r="K41" i="11"/>
  <c r="AI40" i="11"/>
  <c r="AF40" i="11"/>
  <c r="AG40" i="11" s="1"/>
  <c r="AB40" i="11"/>
  <c r="AC40" i="11" s="1"/>
  <c r="X40" i="11"/>
  <c r="Y40" i="11" s="1"/>
  <c r="T40" i="11"/>
  <c r="U40" i="11" s="1"/>
  <c r="N40" i="11"/>
  <c r="K40" i="11"/>
  <c r="AI39" i="11"/>
  <c r="AF39" i="11"/>
  <c r="AG39" i="11" s="1"/>
  <c r="AB39" i="11"/>
  <c r="AC39" i="11" s="1"/>
  <c r="X39" i="11"/>
  <c r="Y39" i="11" s="1"/>
  <c r="T39" i="11"/>
  <c r="U39" i="11" s="1"/>
  <c r="N39" i="11"/>
  <c r="K39" i="11"/>
  <c r="AI38" i="11"/>
  <c r="AF38" i="11"/>
  <c r="AG38" i="11" s="1"/>
  <c r="AB38" i="11"/>
  <c r="AC38" i="11" s="1"/>
  <c r="X38" i="11"/>
  <c r="Y38" i="11" s="1"/>
  <c r="T38" i="11"/>
  <c r="U38" i="11" s="1"/>
  <c r="N38" i="11"/>
  <c r="K38" i="11"/>
  <c r="O38" i="11" s="1"/>
  <c r="AI37" i="11"/>
  <c r="AF37" i="11"/>
  <c r="AG37" i="11" s="1"/>
  <c r="AB37" i="11"/>
  <c r="AC37" i="11" s="1"/>
  <c r="X37" i="11"/>
  <c r="Y37" i="11" s="1"/>
  <c r="T37" i="11"/>
  <c r="U37" i="11" s="1"/>
  <c r="N37" i="11"/>
  <c r="K37" i="11"/>
  <c r="AI36" i="11"/>
  <c r="AF36" i="11"/>
  <c r="AG36" i="11" s="1"/>
  <c r="AB36" i="11"/>
  <c r="AC36" i="11" s="1"/>
  <c r="X36" i="11"/>
  <c r="Y36" i="11" s="1"/>
  <c r="T36" i="11"/>
  <c r="U36" i="11" s="1"/>
  <c r="N36" i="11"/>
  <c r="K36" i="11"/>
  <c r="AI35" i="11"/>
  <c r="AK42" i="11" s="1"/>
  <c r="AF35" i="11"/>
  <c r="AG35" i="11" s="1"/>
  <c r="AB35" i="11"/>
  <c r="AC35" i="11" s="1"/>
  <c r="X35" i="11"/>
  <c r="Y35" i="11" s="1"/>
  <c r="T35" i="11"/>
  <c r="U35" i="11" s="1"/>
  <c r="N35" i="11"/>
  <c r="K35" i="11"/>
  <c r="AI34" i="11"/>
  <c r="AK41" i="11" s="1"/>
  <c r="AF34" i="11"/>
  <c r="AG34" i="11" s="1"/>
  <c r="AB34" i="11"/>
  <c r="AC34" i="11" s="1"/>
  <c r="X34" i="11"/>
  <c r="Y34" i="11" s="1"/>
  <c r="T34" i="11"/>
  <c r="U34" i="11" s="1"/>
  <c r="N34" i="11"/>
  <c r="K34" i="11"/>
  <c r="AI33" i="11"/>
  <c r="AK40" i="11" s="1"/>
  <c r="AF33" i="11"/>
  <c r="AG33" i="11" s="1"/>
  <c r="AB33" i="11"/>
  <c r="AC33" i="11" s="1"/>
  <c r="X33" i="11"/>
  <c r="Y33" i="11" s="1"/>
  <c r="T33" i="11"/>
  <c r="U33" i="11" s="1"/>
  <c r="N33" i="11"/>
  <c r="K33" i="11"/>
  <c r="A33" i="11"/>
  <c r="A34" i="11" s="1"/>
  <c r="A35" i="11" s="1"/>
  <c r="A36" i="11" s="1"/>
  <c r="A37" i="11" s="1"/>
  <c r="A38" i="11" s="1"/>
  <c r="A39" i="11" s="1"/>
  <c r="A40" i="11" s="1"/>
  <c r="A41" i="11" s="1"/>
  <c r="A42" i="11" s="1"/>
  <c r="A44" i="11" s="1"/>
  <c r="A46" i="11" s="1"/>
  <c r="A47" i="11" s="1"/>
  <c r="AI32" i="11"/>
  <c r="AK39" i="11" s="1"/>
  <c r="AF32" i="11"/>
  <c r="AG32" i="11" s="1"/>
  <c r="AB32" i="11"/>
  <c r="AC32" i="11" s="1"/>
  <c r="X32" i="11"/>
  <c r="Y32" i="11" s="1"/>
  <c r="T32" i="11"/>
  <c r="U32" i="11" s="1"/>
  <c r="N32" i="11"/>
  <c r="K32" i="11"/>
  <c r="AH59" i="10"/>
  <c r="AE59" i="10"/>
  <c r="AF59" i="10" s="1"/>
  <c r="W59" i="10"/>
  <c r="X59" i="10" s="1"/>
  <c r="S59" i="10"/>
  <c r="T59" i="10" s="1"/>
  <c r="N59" i="10"/>
  <c r="K59" i="10"/>
  <c r="AA59" i="10" s="1"/>
  <c r="AB59" i="10" s="1"/>
  <c r="AH58" i="10"/>
  <c r="AE58" i="10"/>
  <c r="AF58" i="10" s="1"/>
  <c r="W58" i="10"/>
  <c r="X58" i="10" s="1"/>
  <c r="S58" i="10"/>
  <c r="T58" i="10" s="1"/>
  <c r="N58" i="10"/>
  <c r="K58" i="10"/>
  <c r="O58" i="10" s="1"/>
  <c r="AH57" i="10"/>
  <c r="AE57" i="10"/>
  <c r="AF57" i="10" s="1"/>
  <c r="W57" i="10"/>
  <c r="X57" i="10" s="1"/>
  <c r="S57" i="10"/>
  <c r="T57" i="10" s="1"/>
  <c r="N57" i="10"/>
  <c r="K57" i="10"/>
  <c r="AA57" i="10" s="1"/>
  <c r="AB57" i="10" s="1"/>
  <c r="AH56" i="10"/>
  <c r="AE56" i="10"/>
  <c r="AF56" i="10" s="1"/>
  <c r="W56" i="10"/>
  <c r="X56" i="10" s="1"/>
  <c r="S56" i="10"/>
  <c r="T56" i="10" s="1"/>
  <c r="N56" i="10"/>
  <c r="K56" i="10"/>
  <c r="AA56" i="10" s="1"/>
  <c r="AB56" i="10" s="1"/>
  <c r="AH55" i="10"/>
  <c r="AE55" i="10"/>
  <c r="AF55" i="10" s="1"/>
  <c r="W55" i="10"/>
  <c r="X55" i="10" s="1"/>
  <c r="S55" i="10"/>
  <c r="T55" i="10" s="1"/>
  <c r="N55" i="10"/>
  <c r="K55" i="10"/>
  <c r="AA55" i="10" s="1"/>
  <c r="AB55" i="10" s="1"/>
  <c r="AH54" i="10"/>
  <c r="AE54" i="10"/>
  <c r="AF54" i="10" s="1"/>
  <c r="W54" i="10"/>
  <c r="X54" i="10" s="1"/>
  <c r="S54" i="10"/>
  <c r="T54" i="10" s="1"/>
  <c r="N54" i="10"/>
  <c r="K54" i="10"/>
  <c r="O54" i="10" s="1"/>
  <c r="AH53" i="10"/>
  <c r="AE53" i="10"/>
  <c r="AF53" i="10" s="1"/>
  <c r="W53" i="10"/>
  <c r="X53" i="10" s="1"/>
  <c r="S53" i="10"/>
  <c r="T53" i="10" s="1"/>
  <c r="N53" i="10"/>
  <c r="K53" i="10"/>
  <c r="AA53" i="10" s="1"/>
  <c r="AB53" i="10" s="1"/>
  <c r="AH52" i="10"/>
  <c r="AE52" i="10"/>
  <c r="AF52" i="10" s="1"/>
  <c r="W52" i="10"/>
  <c r="X52" i="10" s="1"/>
  <c r="S52" i="10"/>
  <c r="T52" i="10" s="1"/>
  <c r="N52" i="10"/>
  <c r="K52" i="10"/>
  <c r="AA52" i="10" s="1"/>
  <c r="AB52" i="10" s="1"/>
  <c r="AH51" i="10"/>
  <c r="AE51" i="10"/>
  <c r="AF51" i="10" s="1"/>
  <c r="AA51" i="10"/>
  <c r="AB51" i="10" s="1"/>
  <c r="W51" i="10"/>
  <c r="X51" i="10" s="1"/>
  <c r="S51" i="10"/>
  <c r="T51" i="10" s="1"/>
  <c r="N51" i="10"/>
  <c r="K51" i="10"/>
  <c r="AH49" i="10"/>
  <c r="AE49" i="10"/>
  <c r="AF49" i="10" s="1"/>
  <c r="W49" i="10"/>
  <c r="X49" i="10" s="1"/>
  <c r="S49" i="10"/>
  <c r="T49" i="10" s="1"/>
  <c r="N49" i="10"/>
  <c r="K49" i="10"/>
  <c r="AA49" i="10" s="1"/>
  <c r="AB49" i="10" s="1"/>
  <c r="AH48" i="10"/>
  <c r="AE48" i="10"/>
  <c r="AF48" i="10" s="1"/>
  <c r="W48" i="10"/>
  <c r="X48" i="10" s="1"/>
  <c r="S48" i="10"/>
  <c r="T48" i="10" s="1"/>
  <c r="N48" i="10"/>
  <c r="K48" i="10"/>
  <c r="AA48" i="10" s="1"/>
  <c r="AB48" i="10" s="1"/>
  <c r="AH47" i="10"/>
  <c r="AE47" i="10"/>
  <c r="AF47" i="10" s="1"/>
  <c r="W47" i="10"/>
  <c r="X47" i="10" s="1"/>
  <c r="S47" i="10"/>
  <c r="T47" i="10" s="1"/>
  <c r="N47" i="10"/>
  <c r="K47" i="10"/>
  <c r="AA47" i="10" s="1"/>
  <c r="AB47" i="10" s="1"/>
  <c r="AH46" i="10"/>
  <c r="AE46" i="10"/>
  <c r="AF46" i="10" s="1"/>
  <c r="AA46" i="10"/>
  <c r="AB46" i="10" s="1"/>
  <c r="W46" i="10"/>
  <c r="X46" i="10" s="1"/>
  <c r="S46" i="10"/>
  <c r="T46" i="10" s="1"/>
  <c r="N46" i="10"/>
  <c r="K46" i="10"/>
  <c r="AH45" i="10"/>
  <c r="AE45" i="10"/>
  <c r="AF45" i="10" s="1"/>
  <c r="W45" i="10"/>
  <c r="X45" i="10" s="1"/>
  <c r="S45" i="10"/>
  <c r="T45" i="10" s="1"/>
  <c r="N45" i="10"/>
  <c r="K45" i="10"/>
  <c r="O45" i="10" s="1"/>
  <c r="AH44" i="10"/>
  <c r="AE44" i="10"/>
  <c r="AF44" i="10" s="1"/>
  <c r="W44" i="10"/>
  <c r="X44" i="10" s="1"/>
  <c r="S44" i="10"/>
  <c r="T44" i="10" s="1"/>
  <c r="N44" i="10"/>
  <c r="K44" i="10"/>
  <c r="AA44" i="10" s="1"/>
  <c r="AB44" i="10" s="1"/>
  <c r="AH43" i="10"/>
  <c r="AE43" i="10"/>
  <c r="AF43" i="10" s="1"/>
  <c r="W43" i="10"/>
  <c r="X43" i="10" s="1"/>
  <c r="S43" i="10"/>
  <c r="T43" i="10" s="1"/>
  <c r="N43" i="10"/>
  <c r="K43" i="10"/>
  <c r="AA43" i="10" s="1"/>
  <c r="AB43" i="10" s="1"/>
  <c r="AH42" i="10"/>
  <c r="AE42" i="10"/>
  <c r="AF42" i="10" s="1"/>
  <c r="W42" i="10"/>
  <c r="X42" i="10" s="1"/>
  <c r="S42" i="10"/>
  <c r="T42" i="10" s="1"/>
  <c r="N42" i="10"/>
  <c r="K42" i="10"/>
  <c r="AA42" i="10" s="1"/>
  <c r="AB42" i="10" s="1"/>
  <c r="AH41" i="10"/>
  <c r="AE41" i="10"/>
  <c r="AF41" i="10" s="1"/>
  <c r="W41" i="10"/>
  <c r="X41" i="10" s="1"/>
  <c r="S41" i="10"/>
  <c r="T41" i="10" s="1"/>
  <c r="N41" i="10"/>
  <c r="K41" i="10"/>
  <c r="O41" i="10" s="1"/>
  <c r="AH40" i="10"/>
  <c r="AE40" i="10"/>
  <c r="AF40" i="10" s="1"/>
  <c r="W40" i="10"/>
  <c r="X40" i="10" s="1"/>
  <c r="S40" i="10"/>
  <c r="T40" i="10" s="1"/>
  <c r="N40" i="10"/>
  <c r="K40" i="10"/>
  <c r="AA40" i="10" s="1"/>
  <c r="AB40" i="10" s="1"/>
  <c r="AH39" i="10"/>
  <c r="AE39" i="10"/>
  <c r="AF39" i="10" s="1"/>
  <c r="W39" i="10"/>
  <c r="X39" i="10" s="1"/>
  <c r="S39" i="10"/>
  <c r="T39" i="10" s="1"/>
  <c r="N39" i="10"/>
  <c r="K39" i="10"/>
  <c r="AA39" i="10" s="1"/>
  <c r="AB39" i="10" s="1"/>
  <c r="AH38" i="10"/>
  <c r="AE38" i="10"/>
  <c r="AF38" i="10" s="1"/>
  <c r="W38" i="10"/>
  <c r="X38" i="10" s="1"/>
  <c r="S38" i="10"/>
  <c r="T38" i="10" s="1"/>
  <c r="N38" i="10"/>
  <c r="K38" i="10"/>
  <c r="AA38" i="10" s="1"/>
  <c r="AB38" i="10" s="1"/>
  <c r="AH37" i="10"/>
  <c r="AE37" i="10"/>
  <c r="AF37" i="10" s="1"/>
  <c r="W37" i="10"/>
  <c r="X37" i="10" s="1"/>
  <c r="S37" i="10"/>
  <c r="T37" i="10" s="1"/>
  <c r="N37" i="10"/>
  <c r="K37" i="10"/>
  <c r="O37" i="10" s="1"/>
  <c r="AH36" i="10"/>
  <c r="AE36" i="10"/>
  <c r="AF36" i="10" s="1"/>
  <c r="W36" i="10"/>
  <c r="X36" i="10" s="1"/>
  <c r="S36" i="10"/>
  <c r="T36" i="10" s="1"/>
  <c r="N36" i="10"/>
  <c r="K36" i="10"/>
  <c r="AA36" i="10" s="1"/>
  <c r="AB36" i="10" s="1"/>
  <c r="AH35" i="10"/>
  <c r="AE35" i="10"/>
  <c r="AF35" i="10" s="1"/>
  <c r="W35" i="10"/>
  <c r="X35" i="10" s="1"/>
  <c r="S35" i="10"/>
  <c r="T35" i="10" s="1"/>
  <c r="N35" i="10"/>
  <c r="K35" i="10"/>
  <c r="AA35" i="10" s="1"/>
  <c r="AB35" i="10" s="1"/>
  <c r="AH34" i="10"/>
  <c r="AE34" i="10"/>
  <c r="AF34" i="10" s="1"/>
  <c r="W34" i="10"/>
  <c r="X34" i="10" s="1"/>
  <c r="S34" i="10"/>
  <c r="T34" i="10" s="1"/>
  <c r="N34" i="10"/>
  <c r="K34" i="10"/>
  <c r="O34" i="10" s="1"/>
  <c r="AH33" i="10"/>
  <c r="AE33" i="10"/>
  <c r="AF33" i="10" s="1"/>
  <c r="W33" i="10"/>
  <c r="X33" i="10" s="1"/>
  <c r="S33" i="10"/>
  <c r="T33" i="10" s="1"/>
  <c r="N33" i="10"/>
  <c r="K33" i="10"/>
  <c r="O33" i="10" s="1"/>
  <c r="A33" i="10"/>
  <c r="A34" i="10" s="1"/>
  <c r="A35" i="10" s="1"/>
  <c r="A36" i="10" s="1"/>
  <c r="A37" i="10" s="1"/>
  <c r="A38" i="10" s="1"/>
  <c r="A39" i="10" s="1"/>
  <c r="A40" i="10" s="1"/>
  <c r="A41" i="10" s="1"/>
  <c r="A42" i="10" s="1"/>
  <c r="A43" i="10" s="1"/>
  <c r="A44" i="10" s="1"/>
  <c r="A45" i="10" s="1"/>
  <c r="A46" i="10" s="1"/>
  <c r="A47" i="10" s="1"/>
  <c r="A48" i="10" s="1"/>
  <c r="A49" i="10" s="1"/>
  <c r="A51" i="10" s="1"/>
  <c r="A52" i="10" s="1"/>
  <c r="A53" i="10" s="1"/>
  <c r="A54" i="10" s="1"/>
  <c r="A55" i="10" s="1"/>
  <c r="A56" i="10" s="1"/>
  <c r="A57" i="10" s="1"/>
  <c r="A58" i="10" s="1"/>
  <c r="A59" i="10" s="1"/>
  <c r="AH32" i="10"/>
  <c r="AE32" i="10"/>
  <c r="AF32" i="10" s="1"/>
  <c r="AA32" i="10"/>
  <c r="AB32" i="10" s="1"/>
  <c r="M32" i="10"/>
  <c r="L32" i="10"/>
  <c r="N32" i="10" s="1"/>
  <c r="J32" i="10"/>
  <c r="W32" i="10" s="1"/>
  <c r="X32" i="10" s="1"/>
  <c r="I32" i="10"/>
  <c r="AI90" i="7"/>
  <c r="AF90" i="7"/>
  <c r="AG90" i="7" s="1"/>
  <c r="AB90" i="7"/>
  <c r="AC90" i="7" s="1"/>
  <c r="X90" i="7"/>
  <c r="Y90" i="7" s="1"/>
  <c r="T90" i="7"/>
  <c r="U90" i="7" s="1"/>
  <c r="N90" i="7"/>
  <c r="K90" i="7"/>
  <c r="AI89" i="7"/>
  <c r="AF89" i="7"/>
  <c r="AG89" i="7" s="1"/>
  <c r="AB89" i="7"/>
  <c r="AC89" i="7" s="1"/>
  <c r="X89" i="7"/>
  <c r="Y89" i="7" s="1"/>
  <c r="T89" i="7"/>
  <c r="U89" i="7" s="1"/>
  <c r="N89" i="7"/>
  <c r="K89" i="7"/>
  <c r="AI88" i="7"/>
  <c r="AF88" i="7"/>
  <c r="AG88" i="7" s="1"/>
  <c r="AB88" i="7"/>
  <c r="AC88" i="7" s="1"/>
  <c r="X88" i="7"/>
  <c r="Y88" i="7" s="1"/>
  <c r="T88" i="7"/>
  <c r="U88" i="7" s="1"/>
  <c r="N88" i="7"/>
  <c r="K88" i="7"/>
  <c r="O88" i="7" s="1"/>
  <c r="AI87" i="7"/>
  <c r="AF87" i="7"/>
  <c r="AG87" i="7" s="1"/>
  <c r="AB87" i="7"/>
  <c r="AC87" i="7" s="1"/>
  <c r="X87" i="7"/>
  <c r="Y87" i="7" s="1"/>
  <c r="T87" i="7"/>
  <c r="U87" i="7" s="1"/>
  <c r="N87" i="7"/>
  <c r="K87" i="7"/>
  <c r="AI86" i="7"/>
  <c r="AF86" i="7"/>
  <c r="AG86" i="7" s="1"/>
  <c r="AB86" i="7"/>
  <c r="AC86" i="7" s="1"/>
  <c r="X86" i="7"/>
  <c r="Y86" i="7" s="1"/>
  <c r="T86" i="7"/>
  <c r="U86" i="7" s="1"/>
  <c r="N86" i="7"/>
  <c r="K86" i="7"/>
  <c r="AI85" i="7"/>
  <c r="AF85" i="7"/>
  <c r="AG85" i="7" s="1"/>
  <c r="AB85" i="7"/>
  <c r="AC85" i="7" s="1"/>
  <c r="X85" i="7"/>
  <c r="Y85" i="7" s="1"/>
  <c r="T85" i="7"/>
  <c r="U85" i="7" s="1"/>
  <c r="N85" i="7"/>
  <c r="K85" i="7"/>
  <c r="AI84" i="7"/>
  <c r="AF84" i="7"/>
  <c r="AG84" i="7" s="1"/>
  <c r="AB84" i="7"/>
  <c r="AC84" i="7" s="1"/>
  <c r="X84" i="7"/>
  <c r="Y84" i="7" s="1"/>
  <c r="T84" i="7"/>
  <c r="U84" i="7" s="1"/>
  <c r="N84" i="7"/>
  <c r="K84" i="7"/>
  <c r="AI83" i="7"/>
  <c r="AF83" i="7"/>
  <c r="AG83" i="7" s="1"/>
  <c r="AB83" i="7"/>
  <c r="AC83" i="7" s="1"/>
  <c r="X83" i="7"/>
  <c r="Y83" i="7" s="1"/>
  <c r="T83" i="7"/>
  <c r="U83" i="7" s="1"/>
  <c r="N83" i="7"/>
  <c r="K83" i="7"/>
  <c r="O83" i="7" s="1"/>
  <c r="AI82" i="7"/>
  <c r="AF82" i="7"/>
  <c r="AG82" i="7" s="1"/>
  <c r="AB82" i="7"/>
  <c r="AC82" i="7" s="1"/>
  <c r="X82" i="7"/>
  <c r="Y82" i="7" s="1"/>
  <c r="T82" i="7"/>
  <c r="U82" i="7" s="1"/>
  <c r="N82" i="7"/>
  <c r="K82" i="7"/>
  <c r="AI81" i="7"/>
  <c r="AF81" i="7"/>
  <c r="AG81" i="7" s="1"/>
  <c r="AB81" i="7"/>
  <c r="AC81" i="7" s="1"/>
  <c r="X81" i="7"/>
  <c r="Y81" i="7" s="1"/>
  <c r="T81" i="7"/>
  <c r="U81" i="7" s="1"/>
  <c r="N81" i="7"/>
  <c r="K81" i="7"/>
  <c r="AI80" i="7"/>
  <c r="AF80" i="7"/>
  <c r="AG80" i="7" s="1"/>
  <c r="AB80" i="7"/>
  <c r="AC80" i="7" s="1"/>
  <c r="X80" i="7"/>
  <c r="Y80" i="7" s="1"/>
  <c r="T80" i="7"/>
  <c r="U80" i="7" s="1"/>
  <c r="N80" i="7"/>
  <c r="K80" i="7"/>
  <c r="AI79" i="7"/>
  <c r="AF79" i="7"/>
  <c r="AG79" i="7" s="1"/>
  <c r="AB79" i="7"/>
  <c r="AC79" i="7" s="1"/>
  <c r="X79" i="7"/>
  <c r="Y79" i="7" s="1"/>
  <c r="T79" i="7"/>
  <c r="U79" i="7" s="1"/>
  <c r="N79" i="7"/>
  <c r="K79" i="7"/>
  <c r="AI78" i="7"/>
  <c r="AF78" i="7"/>
  <c r="AG78" i="7" s="1"/>
  <c r="AB78" i="7"/>
  <c r="AC78" i="7" s="1"/>
  <c r="X78" i="7"/>
  <c r="Y78" i="7" s="1"/>
  <c r="T78" i="7"/>
  <c r="U78" i="7" s="1"/>
  <c r="N78" i="7"/>
  <c r="K78" i="7"/>
  <c r="AI77" i="7"/>
  <c r="AF77" i="7"/>
  <c r="AG77" i="7" s="1"/>
  <c r="AB77" i="7"/>
  <c r="AC77" i="7" s="1"/>
  <c r="X77" i="7"/>
  <c r="Y77" i="7" s="1"/>
  <c r="T77" i="7"/>
  <c r="U77" i="7" s="1"/>
  <c r="N77" i="7"/>
  <c r="K77" i="7"/>
  <c r="AI76" i="7"/>
  <c r="AF76" i="7"/>
  <c r="AG76" i="7" s="1"/>
  <c r="AB76" i="7"/>
  <c r="AC76" i="7" s="1"/>
  <c r="X76" i="7"/>
  <c r="Y76" i="7" s="1"/>
  <c r="T76" i="7"/>
  <c r="U76" i="7" s="1"/>
  <c r="N76" i="7"/>
  <c r="K76" i="7"/>
  <c r="AI75" i="7"/>
  <c r="AF75" i="7"/>
  <c r="AG75" i="7" s="1"/>
  <c r="AB75" i="7"/>
  <c r="AC75" i="7" s="1"/>
  <c r="X75" i="7"/>
  <c r="Y75" i="7" s="1"/>
  <c r="T75" i="7"/>
  <c r="U75" i="7" s="1"/>
  <c r="N75" i="7"/>
  <c r="K75" i="7"/>
  <c r="AI74" i="7"/>
  <c r="AF74" i="7"/>
  <c r="AG74" i="7" s="1"/>
  <c r="AB74" i="7"/>
  <c r="AC74" i="7" s="1"/>
  <c r="X74" i="7"/>
  <c r="Y74" i="7" s="1"/>
  <c r="T74" i="7"/>
  <c r="U74" i="7" s="1"/>
  <c r="N74" i="7"/>
  <c r="K74" i="7"/>
  <c r="AI73" i="7"/>
  <c r="AF73" i="7"/>
  <c r="AG73" i="7" s="1"/>
  <c r="AB73" i="7"/>
  <c r="AC73" i="7" s="1"/>
  <c r="X73" i="7"/>
  <c r="Y73" i="7" s="1"/>
  <c r="T73" i="7"/>
  <c r="U73" i="7" s="1"/>
  <c r="N73" i="7"/>
  <c r="K73" i="7"/>
  <c r="AI72" i="7"/>
  <c r="AF72" i="7"/>
  <c r="AG72" i="7" s="1"/>
  <c r="AB72" i="7"/>
  <c r="AC72" i="7" s="1"/>
  <c r="X72" i="7"/>
  <c r="Y72" i="7" s="1"/>
  <c r="T72" i="7"/>
  <c r="U72" i="7" s="1"/>
  <c r="N72" i="7"/>
  <c r="K72" i="7"/>
  <c r="AI71" i="7"/>
  <c r="AF71" i="7"/>
  <c r="AG71" i="7" s="1"/>
  <c r="AB71" i="7"/>
  <c r="AC71" i="7" s="1"/>
  <c r="X71" i="7"/>
  <c r="Y71" i="7" s="1"/>
  <c r="T71" i="7"/>
  <c r="U71" i="7" s="1"/>
  <c r="N71" i="7"/>
  <c r="K71" i="7"/>
  <c r="O71" i="7" s="1"/>
  <c r="AI70" i="7"/>
  <c r="AF70" i="7"/>
  <c r="AG70" i="7" s="1"/>
  <c r="AB70" i="7"/>
  <c r="AC70" i="7" s="1"/>
  <c r="X70" i="7"/>
  <c r="Y70" i="7" s="1"/>
  <c r="T70" i="7"/>
  <c r="U70" i="7" s="1"/>
  <c r="N70" i="7"/>
  <c r="K70" i="7"/>
  <c r="AI69" i="7"/>
  <c r="AF69" i="7"/>
  <c r="AG69" i="7" s="1"/>
  <c r="AB69" i="7"/>
  <c r="AC69" i="7" s="1"/>
  <c r="X69" i="7"/>
  <c r="Y69" i="7" s="1"/>
  <c r="T69" i="7"/>
  <c r="U69" i="7" s="1"/>
  <c r="N69" i="7"/>
  <c r="K69" i="7"/>
  <c r="AI68" i="7"/>
  <c r="AF68" i="7"/>
  <c r="AG68" i="7" s="1"/>
  <c r="AB68" i="7"/>
  <c r="AC68" i="7" s="1"/>
  <c r="X68" i="7"/>
  <c r="Y68" i="7" s="1"/>
  <c r="T68" i="7"/>
  <c r="U68" i="7" s="1"/>
  <c r="N68" i="7"/>
  <c r="K68" i="7"/>
  <c r="O68" i="7" s="1"/>
  <c r="AI67" i="7"/>
  <c r="AF67" i="7"/>
  <c r="AG67" i="7" s="1"/>
  <c r="AB67" i="7"/>
  <c r="AC67" i="7" s="1"/>
  <c r="X67" i="7"/>
  <c r="Y67" i="7" s="1"/>
  <c r="T67" i="7"/>
  <c r="U67" i="7" s="1"/>
  <c r="N67" i="7"/>
  <c r="K67" i="7"/>
  <c r="AI66" i="7"/>
  <c r="AF66" i="7"/>
  <c r="AG66" i="7" s="1"/>
  <c r="AB66" i="7"/>
  <c r="AC66" i="7" s="1"/>
  <c r="X66" i="7"/>
  <c r="Y66" i="7" s="1"/>
  <c r="T66" i="7"/>
  <c r="U66" i="7" s="1"/>
  <c r="N66" i="7"/>
  <c r="K66" i="7"/>
  <c r="AI65" i="7"/>
  <c r="AF65" i="7"/>
  <c r="AG65" i="7" s="1"/>
  <c r="AB65" i="7"/>
  <c r="AC65" i="7" s="1"/>
  <c r="X65" i="7"/>
  <c r="Y65" i="7" s="1"/>
  <c r="T65" i="7"/>
  <c r="U65" i="7" s="1"/>
  <c r="N65" i="7"/>
  <c r="K65" i="7"/>
  <c r="AI64" i="7"/>
  <c r="AF64" i="7"/>
  <c r="AG64" i="7" s="1"/>
  <c r="AB64" i="7"/>
  <c r="AC64" i="7" s="1"/>
  <c r="X64" i="7"/>
  <c r="Y64" i="7" s="1"/>
  <c r="T64" i="7"/>
  <c r="U64" i="7" s="1"/>
  <c r="N64" i="7"/>
  <c r="K64" i="7"/>
  <c r="AI63" i="7"/>
  <c r="AF63" i="7"/>
  <c r="AG63" i="7" s="1"/>
  <c r="AB63" i="7"/>
  <c r="AC63" i="7" s="1"/>
  <c r="X63" i="7"/>
  <c r="Y63" i="7" s="1"/>
  <c r="T63" i="7"/>
  <c r="U63" i="7" s="1"/>
  <c r="N63" i="7"/>
  <c r="K63" i="7"/>
  <c r="AI61" i="7"/>
  <c r="AF61" i="7"/>
  <c r="AG61" i="7" s="1"/>
  <c r="AB61" i="7"/>
  <c r="AC61" i="7" s="1"/>
  <c r="X61" i="7"/>
  <c r="Y61" i="7" s="1"/>
  <c r="T61" i="7"/>
  <c r="U61" i="7" s="1"/>
  <c r="N61" i="7"/>
  <c r="K61" i="7"/>
  <c r="AI60" i="7"/>
  <c r="AF60" i="7"/>
  <c r="AG60" i="7" s="1"/>
  <c r="AB60" i="7"/>
  <c r="AC60" i="7" s="1"/>
  <c r="X60" i="7"/>
  <c r="Y60" i="7" s="1"/>
  <c r="T60" i="7"/>
  <c r="U60" i="7" s="1"/>
  <c r="N60" i="7"/>
  <c r="K60" i="7"/>
  <c r="AI59" i="7"/>
  <c r="AF59" i="7"/>
  <c r="AG59" i="7" s="1"/>
  <c r="AB59" i="7"/>
  <c r="AC59" i="7" s="1"/>
  <c r="X59" i="7"/>
  <c r="Y59" i="7" s="1"/>
  <c r="T59" i="7"/>
  <c r="U59" i="7" s="1"/>
  <c r="N59" i="7"/>
  <c r="K59" i="7"/>
  <c r="AI58" i="7"/>
  <c r="AF58" i="7"/>
  <c r="AG58" i="7" s="1"/>
  <c r="AB58" i="7"/>
  <c r="AC58" i="7" s="1"/>
  <c r="X58" i="7"/>
  <c r="Y58" i="7" s="1"/>
  <c r="T58" i="7"/>
  <c r="U58" i="7" s="1"/>
  <c r="N58" i="7"/>
  <c r="K58" i="7"/>
  <c r="O58" i="7" s="1"/>
  <c r="AI57" i="7"/>
  <c r="AF57" i="7"/>
  <c r="AG57" i="7" s="1"/>
  <c r="AB57" i="7"/>
  <c r="AC57" i="7" s="1"/>
  <c r="X57" i="7"/>
  <c r="Y57" i="7" s="1"/>
  <c r="T57" i="7"/>
  <c r="U57" i="7" s="1"/>
  <c r="N57" i="7"/>
  <c r="K57" i="7"/>
  <c r="AI56" i="7"/>
  <c r="AF56" i="7"/>
  <c r="AG56" i="7" s="1"/>
  <c r="AB56" i="7"/>
  <c r="AC56" i="7" s="1"/>
  <c r="X56" i="7"/>
  <c r="Y56" i="7" s="1"/>
  <c r="T56" i="7"/>
  <c r="U56" i="7" s="1"/>
  <c r="N56" i="7"/>
  <c r="K56" i="7"/>
  <c r="O56" i="7" s="1"/>
  <c r="AI55" i="7"/>
  <c r="AF55" i="7"/>
  <c r="AG55" i="7" s="1"/>
  <c r="AB55" i="7"/>
  <c r="AC55" i="7" s="1"/>
  <c r="X55" i="7"/>
  <c r="Y55" i="7" s="1"/>
  <c r="T55" i="7"/>
  <c r="U55" i="7" s="1"/>
  <c r="N55" i="7"/>
  <c r="K55" i="7"/>
  <c r="AI54" i="7"/>
  <c r="AF54" i="7"/>
  <c r="AG54" i="7" s="1"/>
  <c r="AB54" i="7"/>
  <c r="AC54" i="7" s="1"/>
  <c r="X54" i="7"/>
  <c r="Y54" i="7" s="1"/>
  <c r="T54" i="7"/>
  <c r="U54" i="7" s="1"/>
  <c r="N54" i="7"/>
  <c r="K54" i="7"/>
  <c r="AI53" i="7"/>
  <c r="AF53" i="7"/>
  <c r="AG53" i="7" s="1"/>
  <c r="AB53" i="7"/>
  <c r="AC53" i="7" s="1"/>
  <c r="X53" i="7"/>
  <c r="Y53" i="7" s="1"/>
  <c r="T53" i="7"/>
  <c r="U53" i="7" s="1"/>
  <c r="N53" i="7"/>
  <c r="K53" i="7"/>
  <c r="AI52" i="7"/>
  <c r="AF52" i="7"/>
  <c r="AG52" i="7" s="1"/>
  <c r="AB52" i="7"/>
  <c r="AC52" i="7" s="1"/>
  <c r="X52" i="7"/>
  <c r="Y52" i="7" s="1"/>
  <c r="T52" i="7"/>
  <c r="U52" i="7" s="1"/>
  <c r="N52" i="7"/>
  <c r="K52" i="7"/>
  <c r="AI51" i="7"/>
  <c r="AF51" i="7"/>
  <c r="AG51" i="7" s="1"/>
  <c r="AB51" i="7"/>
  <c r="AC51" i="7" s="1"/>
  <c r="X51" i="7"/>
  <c r="Y51" i="7" s="1"/>
  <c r="T51" i="7"/>
  <c r="U51" i="7" s="1"/>
  <c r="N51" i="7"/>
  <c r="K51" i="7"/>
  <c r="AI50" i="7"/>
  <c r="AF50" i="7"/>
  <c r="AG50" i="7" s="1"/>
  <c r="AB50" i="7"/>
  <c r="AC50" i="7" s="1"/>
  <c r="X50" i="7"/>
  <c r="Y50" i="7" s="1"/>
  <c r="T50" i="7"/>
  <c r="U50" i="7" s="1"/>
  <c r="N50" i="7"/>
  <c r="K50" i="7"/>
  <c r="AI49" i="7"/>
  <c r="AF49" i="7"/>
  <c r="AG49" i="7" s="1"/>
  <c r="AB49" i="7"/>
  <c r="AC49" i="7" s="1"/>
  <c r="X49" i="7"/>
  <c r="Y49" i="7" s="1"/>
  <c r="T49" i="7"/>
  <c r="U49" i="7" s="1"/>
  <c r="N49" i="7"/>
  <c r="K49" i="7"/>
  <c r="AI48" i="7"/>
  <c r="AF48" i="7"/>
  <c r="AG48" i="7" s="1"/>
  <c r="AB48" i="7"/>
  <c r="AC48" i="7" s="1"/>
  <c r="X48" i="7"/>
  <c r="Y48" i="7" s="1"/>
  <c r="T48" i="7"/>
  <c r="U48" i="7" s="1"/>
  <c r="N48" i="7"/>
  <c r="K48" i="7"/>
  <c r="AI47" i="7"/>
  <c r="AF47" i="7"/>
  <c r="AG47" i="7" s="1"/>
  <c r="AB47" i="7"/>
  <c r="AC47" i="7" s="1"/>
  <c r="X47" i="7"/>
  <c r="Y47" i="7" s="1"/>
  <c r="T47" i="7"/>
  <c r="U47" i="7" s="1"/>
  <c r="N47" i="7"/>
  <c r="K47" i="7"/>
  <c r="AI46" i="7"/>
  <c r="AF46" i="7"/>
  <c r="AG46" i="7" s="1"/>
  <c r="AB46" i="7"/>
  <c r="AC46" i="7" s="1"/>
  <c r="X46" i="7"/>
  <c r="Y46" i="7" s="1"/>
  <c r="T46" i="7"/>
  <c r="U46" i="7" s="1"/>
  <c r="N46" i="7"/>
  <c r="K46" i="7"/>
  <c r="AI45" i="7"/>
  <c r="AF45" i="7"/>
  <c r="AG45" i="7" s="1"/>
  <c r="AB45" i="7"/>
  <c r="AC45" i="7" s="1"/>
  <c r="X45" i="7"/>
  <c r="Y45" i="7" s="1"/>
  <c r="T45" i="7"/>
  <c r="U45" i="7" s="1"/>
  <c r="N45" i="7"/>
  <c r="K45" i="7"/>
  <c r="AI44" i="7"/>
  <c r="AF44" i="7"/>
  <c r="AG44" i="7" s="1"/>
  <c r="AB44" i="7"/>
  <c r="AC44" i="7" s="1"/>
  <c r="X44" i="7"/>
  <c r="Y44" i="7" s="1"/>
  <c r="T44" i="7"/>
  <c r="U44" i="7" s="1"/>
  <c r="N44" i="7"/>
  <c r="K44" i="7"/>
  <c r="AI43" i="7"/>
  <c r="AF43" i="7"/>
  <c r="AG43" i="7" s="1"/>
  <c r="AB43" i="7"/>
  <c r="AC43" i="7" s="1"/>
  <c r="X43" i="7"/>
  <c r="Y43" i="7" s="1"/>
  <c r="T43" i="7"/>
  <c r="U43" i="7" s="1"/>
  <c r="N43" i="7"/>
  <c r="K43" i="7"/>
  <c r="AI42" i="7"/>
  <c r="AF42" i="7"/>
  <c r="AG42" i="7" s="1"/>
  <c r="AB42" i="7"/>
  <c r="AC42" i="7" s="1"/>
  <c r="X42" i="7"/>
  <c r="Y42" i="7" s="1"/>
  <c r="T42" i="7"/>
  <c r="U42" i="7" s="1"/>
  <c r="N42" i="7"/>
  <c r="K42" i="7"/>
  <c r="AI41" i="7"/>
  <c r="AF41" i="7"/>
  <c r="AG41" i="7" s="1"/>
  <c r="AB41" i="7"/>
  <c r="AC41" i="7" s="1"/>
  <c r="X41" i="7"/>
  <c r="Y41" i="7" s="1"/>
  <c r="T41" i="7"/>
  <c r="U41" i="7" s="1"/>
  <c r="N41" i="7"/>
  <c r="K41" i="7"/>
  <c r="AI40" i="7"/>
  <c r="AF40" i="7"/>
  <c r="AG40" i="7" s="1"/>
  <c r="AB40" i="7"/>
  <c r="AC40" i="7" s="1"/>
  <c r="X40" i="7"/>
  <c r="Y40" i="7" s="1"/>
  <c r="T40" i="7"/>
  <c r="U40" i="7" s="1"/>
  <c r="N40" i="7"/>
  <c r="K40" i="7"/>
  <c r="AI39" i="7"/>
  <c r="AF39" i="7"/>
  <c r="AG39" i="7" s="1"/>
  <c r="AB39" i="7"/>
  <c r="AC39" i="7" s="1"/>
  <c r="X39" i="7"/>
  <c r="Y39" i="7" s="1"/>
  <c r="T39" i="7"/>
  <c r="U39" i="7" s="1"/>
  <c r="N39" i="7"/>
  <c r="K39" i="7"/>
  <c r="AI38" i="7"/>
  <c r="AF38" i="7"/>
  <c r="AG38" i="7" s="1"/>
  <c r="AB38" i="7"/>
  <c r="AC38" i="7" s="1"/>
  <c r="X38" i="7"/>
  <c r="Y38" i="7" s="1"/>
  <c r="T38" i="7"/>
  <c r="U38" i="7" s="1"/>
  <c r="N38" i="7"/>
  <c r="K38" i="7"/>
  <c r="AI37" i="7"/>
  <c r="AF37" i="7"/>
  <c r="AG37" i="7" s="1"/>
  <c r="AB37" i="7"/>
  <c r="AC37" i="7" s="1"/>
  <c r="X37" i="7"/>
  <c r="Y37" i="7" s="1"/>
  <c r="T37" i="7"/>
  <c r="U37" i="7" s="1"/>
  <c r="N37" i="7"/>
  <c r="K37" i="7"/>
  <c r="AI36" i="7"/>
  <c r="AF36" i="7"/>
  <c r="AG36" i="7" s="1"/>
  <c r="AB36" i="7"/>
  <c r="AC36" i="7" s="1"/>
  <c r="X36" i="7"/>
  <c r="Y36" i="7" s="1"/>
  <c r="T36" i="7"/>
  <c r="U36" i="7" s="1"/>
  <c r="N36" i="7"/>
  <c r="K36" i="7"/>
  <c r="AI35" i="7"/>
  <c r="AF35" i="7"/>
  <c r="AG35" i="7" s="1"/>
  <c r="AB35" i="7"/>
  <c r="AC35" i="7" s="1"/>
  <c r="X35" i="7"/>
  <c r="Y35" i="7" s="1"/>
  <c r="T35" i="7"/>
  <c r="U35" i="7" s="1"/>
  <c r="N35" i="7"/>
  <c r="K35" i="7"/>
  <c r="AI34" i="7"/>
  <c r="AF34" i="7"/>
  <c r="AG34" i="7" s="1"/>
  <c r="AB34" i="7"/>
  <c r="AC34" i="7" s="1"/>
  <c r="X34" i="7"/>
  <c r="Y34" i="7" s="1"/>
  <c r="T34" i="7"/>
  <c r="U34" i="7" s="1"/>
  <c r="N34" i="7"/>
  <c r="K34" i="7"/>
  <c r="A34" i="7"/>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3" i="7" s="1"/>
  <c r="A64" i="7" s="1"/>
  <c r="A65" i="7" s="1"/>
  <c r="AI33" i="7"/>
  <c r="AF33" i="7"/>
  <c r="AG33" i="7" s="1"/>
  <c r="AB33" i="7"/>
  <c r="AC33" i="7" s="1"/>
  <c r="X33" i="7"/>
  <c r="Y33" i="7" s="1"/>
  <c r="T33" i="7"/>
  <c r="U33" i="7" s="1"/>
  <c r="N33" i="7"/>
  <c r="K33" i="7"/>
  <c r="AI41" i="6"/>
  <c r="AJ41" i="6" s="1"/>
  <c r="AK41" i="6" s="1"/>
  <c r="AG41" i="6"/>
  <c r="AF41" i="6"/>
  <c r="AB41" i="6"/>
  <c r="AC41" i="6" s="1"/>
  <c r="X41" i="6"/>
  <c r="Y41" i="6" s="1"/>
  <c r="T41" i="6"/>
  <c r="U41" i="6" s="1"/>
  <c r="O41" i="6"/>
  <c r="N41" i="6"/>
  <c r="K41" i="6"/>
  <c r="AI39" i="6"/>
  <c r="AF39" i="6"/>
  <c r="AG39" i="6" s="1"/>
  <c r="AB39" i="6"/>
  <c r="AC39" i="6" s="1"/>
  <c r="X39" i="6"/>
  <c r="Y39" i="6" s="1"/>
  <c r="T39" i="6"/>
  <c r="U39" i="6" s="1"/>
  <c r="N39" i="6"/>
  <c r="O39" i="6" s="1"/>
  <c r="K39" i="6"/>
  <c r="AI38" i="6"/>
  <c r="AF38" i="6"/>
  <c r="AG38" i="6" s="1"/>
  <c r="AC38" i="6"/>
  <c r="AB38" i="6"/>
  <c r="X38" i="6"/>
  <c r="Y38" i="6" s="1"/>
  <c r="U38" i="6"/>
  <c r="T38" i="6"/>
  <c r="N38" i="6"/>
  <c r="K38" i="6"/>
  <c r="O38" i="6" s="1"/>
  <c r="AI37" i="6"/>
  <c r="AJ37" i="6" s="1"/>
  <c r="AF37" i="6"/>
  <c r="AG37" i="6" s="1"/>
  <c r="AB37" i="6"/>
  <c r="AC37" i="6" s="1"/>
  <c r="X37" i="6"/>
  <c r="Y37" i="6" s="1"/>
  <c r="T37" i="6"/>
  <c r="U37" i="6" s="1"/>
  <c r="N37" i="6"/>
  <c r="K37" i="6"/>
  <c r="O37" i="6" s="1"/>
  <c r="AI36" i="6"/>
  <c r="AJ36" i="6" s="1"/>
  <c r="AG36" i="6"/>
  <c r="AF36" i="6"/>
  <c r="AB36" i="6"/>
  <c r="AC36" i="6" s="1"/>
  <c r="X36" i="6"/>
  <c r="Y36" i="6" s="1"/>
  <c r="T36" i="6"/>
  <c r="U36" i="6" s="1"/>
  <c r="O36" i="6"/>
  <c r="N36" i="6"/>
  <c r="K36" i="6"/>
  <c r="AI35" i="6"/>
  <c r="AF35" i="6"/>
  <c r="AG35" i="6" s="1"/>
  <c r="AB35" i="6"/>
  <c r="AC35" i="6" s="1"/>
  <c r="X35" i="6"/>
  <c r="Y35" i="6" s="1"/>
  <c r="T35" i="6"/>
  <c r="U35" i="6" s="1"/>
  <c r="N35" i="6"/>
  <c r="O35" i="6" s="1"/>
  <c r="K35" i="6"/>
  <c r="AI34" i="6"/>
  <c r="AF34" i="6"/>
  <c r="AG34" i="6" s="1"/>
  <c r="AC34" i="6"/>
  <c r="AB34" i="6"/>
  <c r="X34" i="6"/>
  <c r="Y34" i="6" s="1"/>
  <c r="U34" i="6"/>
  <c r="T34" i="6"/>
  <c r="N34" i="6"/>
  <c r="K34" i="6"/>
  <c r="O34" i="6" s="1"/>
  <c r="AG33" i="6"/>
  <c r="AF33" i="6"/>
  <c r="AB33" i="6"/>
  <c r="AC33" i="6" s="1"/>
  <c r="Y33" i="6"/>
  <c r="X33" i="6"/>
  <c r="T33" i="6"/>
  <c r="U33" i="6" s="1"/>
  <c r="N33" i="6"/>
  <c r="K33" i="6"/>
  <c r="O33" i="6" s="1"/>
  <c r="AJ33" i="6" s="1"/>
  <c r="A33" i="6"/>
  <c r="A34" i="6" s="1"/>
  <c r="A35" i="6" s="1"/>
  <c r="A36" i="6" s="1"/>
  <c r="A37" i="6" s="1"/>
  <c r="A38" i="6" s="1"/>
  <c r="A39" i="6" s="1"/>
  <c r="A41" i="6" s="1"/>
  <c r="AI32" i="6"/>
  <c r="AF32" i="6"/>
  <c r="AG32" i="6" s="1"/>
  <c r="AB32" i="6"/>
  <c r="AC32" i="6" s="1"/>
  <c r="X32" i="6"/>
  <c r="Y32" i="6" s="1"/>
  <c r="T32" i="6"/>
  <c r="U32" i="6" s="1"/>
  <c r="N32" i="6"/>
  <c r="O32" i="6" s="1"/>
  <c r="K32" i="6"/>
  <c r="AI52" i="5"/>
  <c r="AG52" i="5"/>
  <c r="AF52" i="5"/>
  <c r="AB52" i="5"/>
  <c r="AC52" i="5" s="1"/>
  <c r="X52" i="5"/>
  <c r="Y52" i="5" s="1"/>
  <c r="T52" i="5"/>
  <c r="U52" i="5" s="1"/>
  <c r="N52" i="5"/>
  <c r="K52" i="5"/>
  <c r="O52" i="5" s="1"/>
  <c r="AJ52" i="5" s="1"/>
  <c r="AK52" i="5" s="1"/>
  <c r="AI50" i="5"/>
  <c r="AF50" i="5"/>
  <c r="AG50" i="5" s="1"/>
  <c r="AB50" i="5"/>
  <c r="AC50" i="5" s="1"/>
  <c r="X50" i="5"/>
  <c r="Y50" i="5" s="1"/>
  <c r="T50" i="5"/>
  <c r="U50" i="5" s="1"/>
  <c r="N50" i="5"/>
  <c r="K50" i="5"/>
  <c r="O50" i="5" s="1"/>
  <c r="AJ50" i="5" s="1"/>
  <c r="AI49" i="5"/>
  <c r="AJ49" i="5" s="1"/>
  <c r="AF49" i="5"/>
  <c r="AG49" i="5" s="1"/>
  <c r="AB49" i="5"/>
  <c r="AC49" i="5" s="1"/>
  <c r="X49" i="5"/>
  <c r="Y49" i="5" s="1"/>
  <c r="T49" i="5"/>
  <c r="U49" i="5" s="1"/>
  <c r="N49" i="5"/>
  <c r="K49" i="5"/>
  <c r="O49" i="5" s="1"/>
  <c r="AI48" i="5"/>
  <c r="AJ48" i="5" s="1"/>
  <c r="AF48" i="5"/>
  <c r="AG48" i="5" s="1"/>
  <c r="AC48" i="5"/>
  <c r="AB48" i="5"/>
  <c r="Y48" i="5"/>
  <c r="X48" i="5"/>
  <c r="T48" i="5"/>
  <c r="U48" i="5" s="1"/>
  <c r="N48" i="5"/>
  <c r="K48" i="5"/>
  <c r="O48" i="5" s="1"/>
  <c r="AI47" i="5"/>
  <c r="AJ47" i="5" s="1"/>
  <c r="AF47" i="5"/>
  <c r="AG47" i="5" s="1"/>
  <c r="AB47" i="5"/>
  <c r="AC47" i="5" s="1"/>
  <c r="X47" i="5"/>
  <c r="Y47" i="5" s="1"/>
  <c r="T47" i="5"/>
  <c r="U47" i="5" s="1"/>
  <c r="N47" i="5"/>
  <c r="K47" i="5"/>
  <c r="O47" i="5" s="1"/>
  <c r="AI46" i="5"/>
  <c r="AF46" i="5"/>
  <c r="AG46" i="5" s="1"/>
  <c r="AB46" i="5"/>
  <c r="AC46" i="5" s="1"/>
  <c r="X46" i="5"/>
  <c r="Y46" i="5" s="1"/>
  <c r="T46" i="5"/>
  <c r="U46" i="5" s="1"/>
  <c r="N46" i="5"/>
  <c r="K46" i="5"/>
  <c r="O46" i="5" s="1"/>
  <c r="AJ46" i="5" s="1"/>
  <c r="AI45" i="5"/>
  <c r="AJ45" i="5" s="1"/>
  <c r="AF45" i="5"/>
  <c r="AG45" i="5" s="1"/>
  <c r="AB45" i="5"/>
  <c r="AC45" i="5" s="1"/>
  <c r="X45" i="5"/>
  <c r="Y45" i="5" s="1"/>
  <c r="T45" i="5"/>
  <c r="U45" i="5" s="1"/>
  <c r="N45" i="5"/>
  <c r="K45" i="5"/>
  <c r="O45" i="5" s="1"/>
  <c r="AI44" i="5"/>
  <c r="AJ44" i="5" s="1"/>
  <c r="AF44" i="5"/>
  <c r="AG44" i="5" s="1"/>
  <c r="AC44" i="5"/>
  <c r="AB44" i="5"/>
  <c r="Y44" i="5"/>
  <c r="X44" i="5"/>
  <c r="T44" i="5"/>
  <c r="U44" i="5" s="1"/>
  <c r="N44" i="5"/>
  <c r="K44" i="5"/>
  <c r="O44" i="5" s="1"/>
  <c r="AI43" i="5"/>
  <c r="AJ43" i="5" s="1"/>
  <c r="AF43" i="5"/>
  <c r="AG43" i="5" s="1"/>
  <c r="AB43" i="5"/>
  <c r="AC43" i="5" s="1"/>
  <c r="X43" i="5"/>
  <c r="Y43" i="5" s="1"/>
  <c r="T43" i="5"/>
  <c r="U43" i="5" s="1"/>
  <c r="N43" i="5"/>
  <c r="K43" i="5"/>
  <c r="O43" i="5" s="1"/>
  <c r="AI42" i="5"/>
  <c r="AF42" i="5"/>
  <c r="AG42" i="5" s="1"/>
  <c r="AB42" i="5"/>
  <c r="AC42" i="5" s="1"/>
  <c r="X42" i="5"/>
  <c r="Y42" i="5" s="1"/>
  <c r="T42" i="5"/>
  <c r="U42" i="5" s="1"/>
  <c r="O42" i="5"/>
  <c r="AJ42" i="5" s="1"/>
  <c r="N42" i="5"/>
  <c r="K42" i="5"/>
  <c r="AI41" i="5"/>
  <c r="AF41" i="5"/>
  <c r="AG41" i="5" s="1"/>
  <c r="AC41" i="5"/>
  <c r="AB41" i="5"/>
  <c r="X41" i="5"/>
  <c r="Y41" i="5" s="1"/>
  <c r="T41" i="5"/>
  <c r="U41" i="5" s="1"/>
  <c r="N41" i="5"/>
  <c r="K41" i="5"/>
  <c r="O41" i="5" s="1"/>
  <c r="AI40" i="5"/>
  <c r="AJ40" i="5" s="1"/>
  <c r="AG40" i="5"/>
  <c r="AF40" i="5"/>
  <c r="AC40" i="5"/>
  <c r="AB40" i="5"/>
  <c r="Y40" i="5"/>
  <c r="X40" i="5"/>
  <c r="T40" i="5"/>
  <c r="U40" i="5" s="1"/>
  <c r="N40" i="5"/>
  <c r="K40" i="5"/>
  <c r="O40" i="5" s="1"/>
  <c r="AI39" i="5"/>
  <c r="AJ39" i="5" s="1"/>
  <c r="AF39" i="5"/>
  <c r="AG39" i="5" s="1"/>
  <c r="AB39" i="5"/>
  <c r="AC39" i="5" s="1"/>
  <c r="X39" i="5"/>
  <c r="Y39" i="5" s="1"/>
  <c r="T39" i="5"/>
  <c r="U39" i="5" s="1"/>
  <c r="N39" i="5"/>
  <c r="K39" i="5"/>
  <c r="O39" i="5" s="1"/>
  <c r="AI38" i="5"/>
  <c r="AF38" i="5"/>
  <c r="AG38" i="5" s="1"/>
  <c r="AB38" i="5"/>
  <c r="AC38" i="5" s="1"/>
  <c r="X38" i="5"/>
  <c r="Y38" i="5" s="1"/>
  <c r="U38" i="5"/>
  <c r="T38" i="5"/>
  <c r="N38" i="5"/>
  <c r="K38" i="5"/>
  <c r="O38" i="5" s="1"/>
  <c r="AJ38" i="5" s="1"/>
  <c r="AI37" i="5"/>
  <c r="AJ37" i="5" s="1"/>
  <c r="AF37" i="5"/>
  <c r="AG37" i="5" s="1"/>
  <c r="AB37" i="5"/>
  <c r="AC37" i="5" s="1"/>
  <c r="X37" i="5"/>
  <c r="Y37" i="5" s="1"/>
  <c r="T37" i="5"/>
  <c r="U37" i="5" s="1"/>
  <c r="N37" i="5"/>
  <c r="K37" i="5"/>
  <c r="O37" i="5" s="1"/>
  <c r="AI36" i="5"/>
  <c r="AF36" i="5"/>
  <c r="AG36" i="5" s="1"/>
  <c r="AC36" i="5"/>
  <c r="AB36" i="5"/>
  <c r="Y36" i="5"/>
  <c r="X36" i="5"/>
  <c r="T36" i="5"/>
  <c r="U36" i="5" s="1"/>
  <c r="N36" i="5"/>
  <c r="K36" i="5"/>
  <c r="O36" i="5" s="1"/>
  <c r="AI35" i="5"/>
  <c r="AF35" i="5"/>
  <c r="AG35" i="5" s="1"/>
  <c r="AB35" i="5"/>
  <c r="AC35" i="5" s="1"/>
  <c r="X35" i="5"/>
  <c r="Y35" i="5" s="1"/>
  <c r="T35" i="5"/>
  <c r="U35" i="5" s="1"/>
  <c r="N35" i="5"/>
  <c r="K35" i="5"/>
  <c r="O35" i="5" s="1"/>
  <c r="AJ35" i="5" s="1"/>
  <c r="AI34" i="5"/>
  <c r="AF34" i="5"/>
  <c r="AG34" i="5" s="1"/>
  <c r="AB34" i="5"/>
  <c r="AC34" i="5" s="1"/>
  <c r="X34" i="5"/>
  <c r="Y34" i="5" s="1"/>
  <c r="T34" i="5"/>
  <c r="U34" i="5" s="1"/>
  <c r="N34" i="5"/>
  <c r="K34" i="5"/>
  <c r="O34" i="5" s="1"/>
  <c r="AJ34" i="5" s="1"/>
  <c r="AI33" i="5"/>
  <c r="AJ33" i="5" s="1"/>
  <c r="AF33" i="5"/>
  <c r="AG33" i="5" s="1"/>
  <c r="AC33" i="5"/>
  <c r="AB33" i="5"/>
  <c r="X33" i="5"/>
  <c r="Y33" i="5" s="1"/>
  <c r="T33" i="5"/>
  <c r="U33" i="5" s="1"/>
  <c r="N33" i="5"/>
  <c r="K33" i="5"/>
  <c r="O33" i="5" s="1"/>
  <c r="A33" i="5"/>
  <c r="A34" i="5" s="1"/>
  <c r="A35" i="5" s="1"/>
  <c r="A36" i="5" s="1"/>
  <c r="A37" i="5" s="1"/>
  <c r="A38" i="5" s="1"/>
  <c r="A39" i="5" s="1"/>
  <c r="A40" i="5" s="1"/>
  <c r="A41" i="5" s="1"/>
  <c r="A42" i="5" s="1"/>
  <c r="A43" i="5" s="1"/>
  <c r="A44" i="5" s="1"/>
  <c r="A45" i="5" s="1"/>
  <c r="A46" i="5" s="1"/>
  <c r="A47" i="5" s="1"/>
  <c r="A48" i="5" s="1"/>
  <c r="A49" i="5" s="1"/>
  <c r="A50" i="5" s="1"/>
  <c r="AI32" i="5"/>
  <c r="AJ32" i="5" s="1"/>
  <c r="AF32" i="5"/>
  <c r="AG32" i="5" s="1"/>
  <c r="AC32" i="5"/>
  <c r="AB32" i="5"/>
  <c r="Y32" i="5"/>
  <c r="X32" i="5"/>
  <c r="T32" i="5"/>
  <c r="U32" i="5" s="1"/>
  <c r="N32" i="5"/>
  <c r="K32" i="5"/>
  <c r="O32" i="5" s="1"/>
  <c r="AI63" i="4"/>
  <c r="AK63" i="4" s="1"/>
  <c r="AG63" i="4"/>
  <c r="AF63" i="4"/>
  <c r="AB63" i="4"/>
  <c r="AC63" i="4" s="1"/>
  <c r="X63" i="4"/>
  <c r="Y63" i="4" s="1"/>
  <c r="T63" i="4"/>
  <c r="U63" i="4" s="1"/>
  <c r="O63" i="4"/>
  <c r="N63" i="4"/>
  <c r="K63" i="4"/>
  <c r="AK62" i="4"/>
  <c r="AI62" i="4"/>
  <c r="AJ62" i="4" s="1"/>
  <c r="AF62" i="4"/>
  <c r="AG62" i="4" s="1"/>
  <c r="AB62" i="4"/>
  <c r="AC62" i="4" s="1"/>
  <c r="Y62" i="4"/>
  <c r="X62" i="4"/>
  <c r="T62" i="4"/>
  <c r="U62" i="4" s="1"/>
  <c r="N62" i="4"/>
  <c r="K62" i="4"/>
  <c r="O62" i="4" s="1"/>
  <c r="AI61" i="4"/>
  <c r="AK61" i="4" s="1"/>
  <c r="AF61" i="4"/>
  <c r="AG61" i="4" s="1"/>
  <c r="AC61" i="4"/>
  <c r="AB61" i="4"/>
  <c r="X61" i="4"/>
  <c r="Y61" i="4" s="1"/>
  <c r="U61" i="4"/>
  <c r="T61" i="4"/>
  <c r="N61" i="4"/>
  <c r="K61" i="4"/>
  <c r="O61" i="4" s="1"/>
  <c r="AI59" i="4"/>
  <c r="AG59" i="4"/>
  <c r="AF59" i="4"/>
  <c r="AB59" i="4"/>
  <c r="AC59" i="4" s="1"/>
  <c r="Y59" i="4"/>
  <c r="X59" i="4"/>
  <c r="T59" i="4"/>
  <c r="U59" i="4" s="1"/>
  <c r="N59" i="4"/>
  <c r="K59" i="4"/>
  <c r="O59" i="4" s="1"/>
  <c r="AI58" i="4"/>
  <c r="AG58" i="4"/>
  <c r="AF58" i="4"/>
  <c r="AB58" i="4"/>
  <c r="AC58" i="4" s="1"/>
  <c r="X58" i="4"/>
  <c r="Y58" i="4" s="1"/>
  <c r="T58" i="4"/>
  <c r="U58" i="4" s="1"/>
  <c r="O58" i="4"/>
  <c r="N58" i="4"/>
  <c r="K58" i="4"/>
  <c r="AI57" i="4"/>
  <c r="AF57" i="4"/>
  <c r="AG57" i="4" s="1"/>
  <c r="AB57" i="4"/>
  <c r="AC57" i="4" s="1"/>
  <c r="X57" i="4"/>
  <c r="Y57" i="4" s="1"/>
  <c r="U57" i="4"/>
  <c r="T57" i="4"/>
  <c r="N57" i="4"/>
  <c r="K57" i="4"/>
  <c r="O57" i="4" s="1"/>
  <c r="AJ57" i="4" s="1"/>
  <c r="AI56" i="4"/>
  <c r="AJ56" i="4" s="1"/>
  <c r="AF56" i="4"/>
  <c r="AG56" i="4" s="1"/>
  <c r="AC56" i="4"/>
  <c r="AB56" i="4"/>
  <c r="X56" i="4"/>
  <c r="Y56" i="4" s="1"/>
  <c r="U56" i="4"/>
  <c r="T56" i="4"/>
  <c r="N56" i="4"/>
  <c r="K56" i="4"/>
  <c r="O56" i="4" s="1"/>
  <c r="AI55" i="4"/>
  <c r="AG55" i="4"/>
  <c r="AF55" i="4"/>
  <c r="AB55" i="4"/>
  <c r="AC55" i="4" s="1"/>
  <c r="Y55" i="4"/>
  <c r="X55" i="4"/>
  <c r="T55" i="4"/>
  <c r="U55" i="4" s="1"/>
  <c r="N55" i="4"/>
  <c r="K55" i="4"/>
  <c r="O55" i="4" s="1"/>
  <c r="AI54" i="4"/>
  <c r="AG54" i="4"/>
  <c r="AF54" i="4"/>
  <c r="AB54" i="4"/>
  <c r="AC54" i="4" s="1"/>
  <c r="X54" i="4"/>
  <c r="Y54" i="4" s="1"/>
  <c r="T54" i="4"/>
  <c r="U54" i="4" s="1"/>
  <c r="O54" i="4"/>
  <c r="N54" i="4"/>
  <c r="K54" i="4"/>
  <c r="AI53" i="4"/>
  <c r="AF53" i="4"/>
  <c r="AG53" i="4" s="1"/>
  <c r="AB53" i="4"/>
  <c r="AC53" i="4" s="1"/>
  <c r="X53" i="4"/>
  <c r="Y53" i="4" s="1"/>
  <c r="U53" i="4"/>
  <c r="T53" i="4"/>
  <c r="N53" i="4"/>
  <c r="K53" i="4"/>
  <c r="O53" i="4" s="1"/>
  <c r="AJ53" i="4" s="1"/>
  <c r="AI52" i="4"/>
  <c r="AJ52" i="4" s="1"/>
  <c r="AF52" i="4"/>
  <c r="AG52" i="4" s="1"/>
  <c r="AC52" i="4"/>
  <c r="AB52" i="4"/>
  <c r="X52" i="4"/>
  <c r="Y52" i="4" s="1"/>
  <c r="U52" i="4"/>
  <c r="T52" i="4"/>
  <c r="N52" i="4"/>
  <c r="K52" i="4"/>
  <c r="O52" i="4" s="1"/>
  <c r="AI51" i="4"/>
  <c r="AG51" i="4"/>
  <c r="AF51" i="4"/>
  <c r="AB51" i="4"/>
  <c r="AC51" i="4" s="1"/>
  <c r="Y51" i="4"/>
  <c r="X51" i="4"/>
  <c r="T51" i="4"/>
  <c r="U51" i="4" s="1"/>
  <c r="N51" i="4"/>
  <c r="K51" i="4"/>
  <c r="O51" i="4" s="1"/>
  <c r="AI50" i="4"/>
  <c r="AG50" i="4"/>
  <c r="AF50" i="4"/>
  <c r="AB50" i="4"/>
  <c r="AC50" i="4" s="1"/>
  <c r="X50" i="4"/>
  <c r="Y50" i="4" s="1"/>
  <c r="T50" i="4"/>
  <c r="U50" i="4" s="1"/>
  <c r="O50" i="4"/>
  <c r="N50" i="4"/>
  <c r="K50" i="4"/>
  <c r="AI49" i="4"/>
  <c r="AF49" i="4"/>
  <c r="AG49" i="4" s="1"/>
  <c r="AB49" i="4"/>
  <c r="AC49" i="4" s="1"/>
  <c r="X49" i="4"/>
  <c r="Y49" i="4" s="1"/>
  <c r="U49" i="4"/>
  <c r="T49" i="4"/>
  <c r="N49" i="4"/>
  <c r="K49" i="4"/>
  <c r="O49" i="4" s="1"/>
  <c r="AJ49" i="4" s="1"/>
  <c r="AI48" i="4"/>
  <c r="AJ48" i="4" s="1"/>
  <c r="AF48" i="4"/>
  <c r="AG48" i="4" s="1"/>
  <c r="AC48" i="4"/>
  <c r="AB48" i="4"/>
  <c r="X48" i="4"/>
  <c r="Y48" i="4" s="1"/>
  <c r="U48" i="4"/>
  <c r="T48" i="4"/>
  <c r="N48" i="4"/>
  <c r="K48" i="4"/>
  <c r="O48" i="4" s="1"/>
  <c r="AI47" i="4"/>
  <c r="AG47" i="4"/>
  <c r="AF47" i="4"/>
  <c r="AB47" i="4"/>
  <c r="AC47" i="4" s="1"/>
  <c r="Y47" i="4"/>
  <c r="X47" i="4"/>
  <c r="T47" i="4"/>
  <c r="U47" i="4" s="1"/>
  <c r="N47" i="4"/>
  <c r="K47" i="4"/>
  <c r="O47" i="4" s="1"/>
  <c r="AI46" i="4"/>
  <c r="AG46" i="4"/>
  <c r="AF46" i="4"/>
  <c r="AB46" i="4"/>
  <c r="AC46" i="4" s="1"/>
  <c r="X46" i="4"/>
  <c r="Y46" i="4" s="1"/>
  <c r="T46" i="4"/>
  <c r="U46" i="4" s="1"/>
  <c r="O46" i="4"/>
  <c r="N46" i="4"/>
  <c r="K46" i="4"/>
  <c r="AI45" i="4"/>
  <c r="AF45" i="4"/>
  <c r="AG45" i="4" s="1"/>
  <c r="AB45" i="4"/>
  <c r="AC45" i="4" s="1"/>
  <c r="X45" i="4"/>
  <c r="Y45" i="4" s="1"/>
  <c r="U45" i="4"/>
  <c r="T45" i="4"/>
  <c r="N45" i="4"/>
  <c r="K45" i="4"/>
  <c r="O45" i="4" s="1"/>
  <c r="AJ45" i="4" s="1"/>
  <c r="AI44" i="4"/>
  <c r="AJ44" i="4" s="1"/>
  <c r="AF44" i="4"/>
  <c r="AG44" i="4" s="1"/>
  <c r="AC44" i="4"/>
  <c r="AB44" i="4"/>
  <c r="X44" i="4"/>
  <c r="Y44" i="4" s="1"/>
  <c r="U44" i="4"/>
  <c r="T44" i="4"/>
  <c r="N44" i="4"/>
  <c r="K44" i="4"/>
  <c r="O44" i="4" s="1"/>
  <c r="AI43" i="4"/>
  <c r="AG43" i="4"/>
  <c r="AF43" i="4"/>
  <c r="AB43" i="4"/>
  <c r="AC43" i="4" s="1"/>
  <c r="Y43" i="4"/>
  <c r="X43" i="4"/>
  <c r="T43" i="4"/>
  <c r="U43" i="4" s="1"/>
  <c r="N43" i="4"/>
  <c r="K43" i="4"/>
  <c r="O43" i="4" s="1"/>
  <c r="AI42" i="4"/>
  <c r="AG42" i="4"/>
  <c r="AF42" i="4"/>
  <c r="AB42" i="4"/>
  <c r="AC42" i="4" s="1"/>
  <c r="X42" i="4"/>
  <c r="Y42" i="4" s="1"/>
  <c r="T42" i="4"/>
  <c r="U42" i="4" s="1"/>
  <c r="O42" i="4"/>
  <c r="N42" i="4"/>
  <c r="K42" i="4"/>
  <c r="AI41" i="4"/>
  <c r="AF41" i="4"/>
  <c r="AG41" i="4" s="1"/>
  <c r="AB41" i="4"/>
  <c r="AC41" i="4" s="1"/>
  <c r="X41" i="4"/>
  <c r="Y41" i="4" s="1"/>
  <c r="T41" i="4"/>
  <c r="U41" i="4" s="1"/>
  <c r="N41" i="4"/>
  <c r="K41" i="4"/>
  <c r="O41" i="4" s="1"/>
  <c r="AJ41" i="4" s="1"/>
  <c r="AI40" i="4"/>
  <c r="AJ40" i="4" s="1"/>
  <c r="AF40" i="4"/>
  <c r="AG40" i="4" s="1"/>
  <c r="AC40" i="4"/>
  <c r="AB40" i="4"/>
  <c r="X40" i="4"/>
  <c r="Y40" i="4" s="1"/>
  <c r="U40" i="4"/>
  <c r="T40" i="4"/>
  <c r="N40" i="4"/>
  <c r="K40" i="4"/>
  <c r="O40" i="4" s="1"/>
  <c r="AI39" i="4"/>
  <c r="AF39" i="4"/>
  <c r="AG39" i="4" s="1"/>
  <c r="AB39" i="4"/>
  <c r="AC39" i="4" s="1"/>
  <c r="Y39" i="4"/>
  <c r="X39" i="4"/>
  <c r="T39" i="4"/>
  <c r="U39" i="4" s="1"/>
  <c r="N39" i="4"/>
  <c r="K39" i="4"/>
  <c r="O39" i="4" s="1"/>
  <c r="AI38" i="4"/>
  <c r="AG38" i="4"/>
  <c r="AF38" i="4"/>
  <c r="AB38" i="4"/>
  <c r="AC38" i="4" s="1"/>
  <c r="X38" i="4"/>
  <c r="Y38" i="4" s="1"/>
  <c r="T38" i="4"/>
  <c r="U38" i="4" s="1"/>
  <c r="O38" i="4"/>
  <c r="N38" i="4"/>
  <c r="K38" i="4"/>
  <c r="AI37" i="4"/>
  <c r="AF37" i="4"/>
  <c r="AG37" i="4" s="1"/>
  <c r="AB37" i="4"/>
  <c r="AC37" i="4" s="1"/>
  <c r="X37" i="4"/>
  <c r="Y37" i="4" s="1"/>
  <c r="T37" i="4"/>
  <c r="U37" i="4" s="1"/>
  <c r="N37" i="4"/>
  <c r="K37" i="4"/>
  <c r="O37" i="4" s="1"/>
  <c r="AJ37" i="4" s="1"/>
  <c r="AI36" i="4"/>
  <c r="AJ36" i="4" s="1"/>
  <c r="AF36" i="4"/>
  <c r="AG36" i="4" s="1"/>
  <c r="AC36" i="4"/>
  <c r="AB36" i="4"/>
  <c r="X36" i="4"/>
  <c r="Y36" i="4" s="1"/>
  <c r="U36" i="4"/>
  <c r="T36" i="4"/>
  <c r="N36" i="4"/>
  <c r="K36" i="4"/>
  <c r="O36" i="4" s="1"/>
  <c r="AI35" i="4"/>
  <c r="AF35" i="4"/>
  <c r="AG35" i="4" s="1"/>
  <c r="AB35" i="4"/>
  <c r="AC35" i="4" s="1"/>
  <c r="Y35" i="4"/>
  <c r="X35" i="4"/>
  <c r="T35" i="4"/>
  <c r="U35" i="4" s="1"/>
  <c r="N35" i="4"/>
  <c r="K35" i="4"/>
  <c r="O35" i="4" s="1"/>
  <c r="A35" i="4"/>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1" i="4" s="1"/>
  <c r="A62" i="4" s="1"/>
  <c r="A63" i="4" s="1"/>
  <c r="AI34" i="4"/>
  <c r="AG34" i="4"/>
  <c r="AF34" i="4"/>
  <c r="AB34" i="4"/>
  <c r="AC34" i="4" s="1"/>
  <c r="X34" i="4"/>
  <c r="Y34" i="4" s="1"/>
  <c r="T34" i="4"/>
  <c r="U34" i="4" s="1"/>
  <c r="O34" i="4"/>
  <c r="N34" i="4"/>
  <c r="K34" i="4"/>
  <c r="AI33" i="4"/>
  <c r="AF33" i="4"/>
  <c r="AG33" i="4" s="1"/>
  <c r="AB33" i="4"/>
  <c r="AC33" i="4" s="1"/>
  <c r="X33" i="4"/>
  <c r="Y33" i="4" s="1"/>
  <c r="T33" i="4"/>
  <c r="U33" i="4" s="1"/>
  <c r="N33" i="4"/>
  <c r="K33" i="4"/>
  <c r="O33" i="4" s="1"/>
  <c r="AJ33" i="4" s="1"/>
  <c r="A33" i="4"/>
  <c r="A34" i="4" s="1"/>
  <c r="AI32" i="4"/>
  <c r="AF32" i="4"/>
  <c r="AG32" i="4" s="1"/>
  <c r="AC32" i="4"/>
  <c r="AB32" i="4"/>
  <c r="X32" i="4"/>
  <c r="Y32" i="4" s="1"/>
  <c r="U32" i="4"/>
  <c r="T32" i="4"/>
  <c r="N32" i="4"/>
  <c r="K32" i="4"/>
  <c r="O32" i="4" s="1"/>
  <c r="AI73" i="3"/>
  <c r="AF73" i="3"/>
  <c r="AG73" i="3" s="1"/>
  <c r="AB73" i="3"/>
  <c r="AC73" i="3" s="1"/>
  <c r="X73" i="3"/>
  <c r="Y73" i="3" s="1"/>
  <c r="T73" i="3"/>
  <c r="U73" i="3" s="1"/>
  <c r="O73" i="3"/>
  <c r="AJ73" i="3" s="1"/>
  <c r="N73" i="3"/>
  <c r="K73" i="3"/>
  <c r="AI72" i="3"/>
  <c r="AF72" i="3"/>
  <c r="AG72" i="3" s="1"/>
  <c r="AB72" i="3"/>
  <c r="AC72" i="3" s="1"/>
  <c r="X72" i="3"/>
  <c r="Y72" i="3" s="1"/>
  <c r="T72" i="3"/>
  <c r="U72" i="3" s="1"/>
  <c r="N72" i="3"/>
  <c r="K72" i="3"/>
  <c r="O72" i="3" s="1"/>
  <c r="AJ71" i="3"/>
  <c r="AI71" i="3"/>
  <c r="AG71" i="3"/>
  <c r="AF71" i="3"/>
  <c r="AC71" i="3"/>
  <c r="AB71" i="3"/>
  <c r="Y71" i="3"/>
  <c r="X71" i="3"/>
  <c r="T71" i="3"/>
  <c r="U71" i="3" s="1"/>
  <c r="N71" i="3"/>
  <c r="K71" i="3"/>
  <c r="O71" i="3" s="1"/>
  <c r="AI70" i="3"/>
  <c r="AF70" i="3"/>
  <c r="AG70" i="3" s="1"/>
  <c r="AB70" i="3"/>
  <c r="AC70" i="3" s="1"/>
  <c r="X70" i="3"/>
  <c r="Y70" i="3" s="1"/>
  <c r="T70" i="3"/>
  <c r="U70" i="3" s="1"/>
  <c r="N70" i="3"/>
  <c r="K70" i="3"/>
  <c r="O70" i="3" s="1"/>
  <c r="AI69" i="3"/>
  <c r="AF69" i="3"/>
  <c r="AG69" i="3" s="1"/>
  <c r="AB69" i="3"/>
  <c r="AC69" i="3" s="1"/>
  <c r="X69" i="3"/>
  <c r="Y69" i="3" s="1"/>
  <c r="T69" i="3"/>
  <c r="U69" i="3" s="1"/>
  <c r="O69" i="3"/>
  <c r="AJ69" i="3" s="1"/>
  <c r="N69" i="3"/>
  <c r="K69" i="3"/>
  <c r="AI68" i="3"/>
  <c r="AF68" i="3"/>
  <c r="AG68" i="3" s="1"/>
  <c r="AB68" i="3"/>
  <c r="AC68" i="3" s="1"/>
  <c r="X68" i="3"/>
  <c r="Y68" i="3" s="1"/>
  <c r="T68" i="3"/>
  <c r="U68" i="3" s="1"/>
  <c r="N68" i="3"/>
  <c r="K68" i="3"/>
  <c r="O68" i="3" s="1"/>
  <c r="AI67" i="3"/>
  <c r="AG67" i="3"/>
  <c r="AF67" i="3"/>
  <c r="AC67" i="3"/>
  <c r="AB67" i="3"/>
  <c r="Y67" i="3"/>
  <c r="X67" i="3"/>
  <c r="T67" i="3"/>
  <c r="U67" i="3" s="1"/>
  <c r="N67" i="3"/>
  <c r="K67" i="3"/>
  <c r="O67" i="3" s="1"/>
  <c r="AJ67" i="3" s="1"/>
  <c r="AI66" i="3"/>
  <c r="AF66" i="3"/>
  <c r="AG66" i="3" s="1"/>
  <c r="AB66" i="3"/>
  <c r="AC66" i="3" s="1"/>
  <c r="X66" i="3"/>
  <c r="Y66" i="3" s="1"/>
  <c r="T66" i="3"/>
  <c r="U66" i="3" s="1"/>
  <c r="N66" i="3"/>
  <c r="K66" i="3"/>
  <c r="O66" i="3" s="1"/>
  <c r="AJ66" i="3" s="1"/>
  <c r="AI65" i="3"/>
  <c r="AF65" i="3"/>
  <c r="AG65" i="3" s="1"/>
  <c r="AB65" i="3"/>
  <c r="AC65" i="3" s="1"/>
  <c r="X65" i="3"/>
  <c r="Y65" i="3" s="1"/>
  <c r="T65" i="3"/>
  <c r="U65" i="3" s="1"/>
  <c r="O65" i="3"/>
  <c r="AJ65" i="3" s="1"/>
  <c r="N65" i="3"/>
  <c r="K65" i="3"/>
  <c r="AI64" i="3"/>
  <c r="AG64" i="3"/>
  <c r="AF64" i="3"/>
  <c r="AB64" i="3"/>
  <c r="AC64" i="3" s="1"/>
  <c r="X64" i="3"/>
  <c r="Y64" i="3" s="1"/>
  <c r="T64" i="3"/>
  <c r="U64" i="3" s="1"/>
  <c r="N64" i="3"/>
  <c r="K64" i="3"/>
  <c r="O64" i="3" s="1"/>
  <c r="AI63" i="3"/>
  <c r="AJ63" i="3" s="1"/>
  <c r="AF63" i="3"/>
  <c r="AG63" i="3" s="1"/>
  <c r="AC63" i="3"/>
  <c r="AB63" i="3"/>
  <c r="Y63" i="3"/>
  <c r="X63" i="3"/>
  <c r="T63" i="3"/>
  <c r="U63" i="3" s="1"/>
  <c r="N63" i="3"/>
  <c r="K63" i="3"/>
  <c r="O63" i="3" s="1"/>
  <c r="AI62" i="3"/>
  <c r="AF62" i="3"/>
  <c r="AG62" i="3" s="1"/>
  <c r="AB62" i="3"/>
  <c r="AC62" i="3" s="1"/>
  <c r="X62" i="3"/>
  <c r="Y62" i="3" s="1"/>
  <c r="T62" i="3"/>
  <c r="U62" i="3" s="1"/>
  <c r="N62" i="3"/>
  <c r="K62" i="3"/>
  <c r="O62" i="3" s="1"/>
  <c r="AI61" i="3"/>
  <c r="AF61" i="3"/>
  <c r="AG61" i="3" s="1"/>
  <c r="AB61" i="3"/>
  <c r="AC61" i="3" s="1"/>
  <c r="X61" i="3"/>
  <c r="Y61" i="3" s="1"/>
  <c r="T61" i="3"/>
  <c r="U61" i="3" s="1"/>
  <c r="O61" i="3"/>
  <c r="AJ61" i="3" s="1"/>
  <c r="N61" i="3"/>
  <c r="K61" i="3"/>
  <c r="AI60" i="3"/>
  <c r="AF60" i="3"/>
  <c r="AG60" i="3" s="1"/>
  <c r="AB60" i="3"/>
  <c r="AC60" i="3" s="1"/>
  <c r="X60" i="3"/>
  <c r="Y60" i="3" s="1"/>
  <c r="T60" i="3"/>
  <c r="U60" i="3" s="1"/>
  <c r="N60" i="3"/>
  <c r="K60" i="3"/>
  <c r="O60" i="3" s="1"/>
  <c r="AI59" i="3"/>
  <c r="AF59" i="3"/>
  <c r="AG59" i="3" s="1"/>
  <c r="AC59" i="3"/>
  <c r="AB59" i="3"/>
  <c r="Y59" i="3"/>
  <c r="X59" i="3"/>
  <c r="T59" i="3"/>
  <c r="U59" i="3" s="1"/>
  <c r="N59" i="3"/>
  <c r="O59" i="3" s="1"/>
  <c r="AJ59" i="3" s="1"/>
  <c r="K59" i="3"/>
  <c r="AI57" i="3"/>
  <c r="AG57" i="3"/>
  <c r="AF57" i="3"/>
  <c r="AB57" i="3"/>
  <c r="AC57" i="3" s="1"/>
  <c r="X57" i="3"/>
  <c r="Y57" i="3" s="1"/>
  <c r="U57" i="3"/>
  <c r="T57" i="3"/>
  <c r="O57" i="3"/>
  <c r="AJ57" i="3" s="1"/>
  <c r="N57" i="3"/>
  <c r="K57" i="3"/>
  <c r="AI56" i="3"/>
  <c r="AJ56" i="3" s="1"/>
  <c r="AF56" i="3"/>
  <c r="AG56" i="3" s="1"/>
  <c r="AB56" i="3"/>
  <c r="AC56" i="3" s="1"/>
  <c r="X56" i="3"/>
  <c r="Y56" i="3" s="1"/>
  <c r="U56" i="3"/>
  <c r="T56" i="3"/>
  <c r="N56" i="3"/>
  <c r="O56" i="3" s="1"/>
  <c r="K56" i="3"/>
  <c r="AI55" i="3"/>
  <c r="AF55" i="3"/>
  <c r="AG55" i="3" s="1"/>
  <c r="AB55" i="3"/>
  <c r="AC55" i="3" s="1"/>
  <c r="Y55" i="3"/>
  <c r="X55" i="3"/>
  <c r="U55" i="3"/>
  <c r="T55" i="3"/>
  <c r="N55" i="3"/>
  <c r="K55" i="3"/>
  <c r="O55" i="3" s="1"/>
  <c r="AI54" i="3"/>
  <c r="AF54" i="3"/>
  <c r="AG54" i="3" s="1"/>
  <c r="AB54" i="3"/>
  <c r="AC54" i="3" s="1"/>
  <c r="X54" i="3"/>
  <c r="Y54" i="3" s="1"/>
  <c r="T54" i="3"/>
  <c r="U54" i="3" s="1"/>
  <c r="N54" i="3"/>
  <c r="O54" i="3" s="1"/>
  <c r="K54" i="3"/>
  <c r="AI53" i="3"/>
  <c r="AG53" i="3"/>
  <c r="AF53" i="3"/>
  <c r="AB53" i="3"/>
  <c r="AC53" i="3" s="1"/>
  <c r="X53" i="3"/>
  <c r="Y53" i="3" s="1"/>
  <c r="T53" i="3"/>
  <c r="U53" i="3" s="1"/>
  <c r="N53" i="3"/>
  <c r="K53" i="3"/>
  <c r="O53" i="3" s="1"/>
  <c r="AJ53" i="3" s="1"/>
  <c r="AI52" i="3"/>
  <c r="AJ52" i="3" s="1"/>
  <c r="AF52" i="3"/>
  <c r="AG52" i="3" s="1"/>
  <c r="AB52" i="3"/>
  <c r="AC52" i="3" s="1"/>
  <c r="X52" i="3"/>
  <c r="Y52" i="3" s="1"/>
  <c r="T52" i="3"/>
  <c r="U52" i="3" s="1"/>
  <c r="N52" i="3"/>
  <c r="O52" i="3" s="1"/>
  <c r="K52" i="3"/>
  <c r="AI51" i="3"/>
  <c r="AF51" i="3"/>
  <c r="AG51" i="3" s="1"/>
  <c r="AB51" i="3"/>
  <c r="AC51" i="3" s="1"/>
  <c r="Y51" i="3"/>
  <c r="X51" i="3"/>
  <c r="U51" i="3"/>
  <c r="T51" i="3"/>
  <c r="N51" i="3"/>
  <c r="K51" i="3"/>
  <c r="O51" i="3" s="1"/>
  <c r="AI50" i="3"/>
  <c r="AF50" i="3"/>
  <c r="AG50" i="3" s="1"/>
  <c r="AB50" i="3"/>
  <c r="AC50" i="3" s="1"/>
  <c r="X50" i="3"/>
  <c r="Y50" i="3" s="1"/>
  <c r="T50" i="3"/>
  <c r="U50" i="3" s="1"/>
  <c r="O50" i="3"/>
  <c r="N50" i="3"/>
  <c r="K50" i="3"/>
  <c r="AI49" i="3"/>
  <c r="AG49" i="3"/>
  <c r="AF49" i="3"/>
  <c r="AB49" i="3"/>
  <c r="AC49" i="3" s="1"/>
  <c r="Y49" i="3"/>
  <c r="X49" i="3"/>
  <c r="U49" i="3"/>
  <c r="T49" i="3"/>
  <c r="N49" i="3"/>
  <c r="K49" i="3"/>
  <c r="O49" i="3" s="1"/>
  <c r="AJ49" i="3" s="1"/>
  <c r="AI48" i="3"/>
  <c r="AJ48" i="3" s="1"/>
  <c r="AF48" i="3"/>
  <c r="AG48" i="3" s="1"/>
  <c r="AB48" i="3"/>
  <c r="AC48" i="3" s="1"/>
  <c r="Y48" i="3"/>
  <c r="X48" i="3"/>
  <c r="U48" i="3"/>
  <c r="T48" i="3"/>
  <c r="N48" i="3"/>
  <c r="O48" i="3" s="1"/>
  <c r="K48" i="3"/>
  <c r="AI47" i="3"/>
  <c r="AF47" i="3"/>
  <c r="AG47" i="3" s="1"/>
  <c r="AB47" i="3"/>
  <c r="AC47" i="3" s="1"/>
  <c r="Y47" i="3"/>
  <c r="X47" i="3"/>
  <c r="U47" i="3"/>
  <c r="T47" i="3"/>
  <c r="N47" i="3"/>
  <c r="K47" i="3"/>
  <c r="O47" i="3" s="1"/>
  <c r="AI46" i="3"/>
  <c r="AF46" i="3"/>
  <c r="AG46" i="3" s="1"/>
  <c r="AB46" i="3"/>
  <c r="AC46" i="3" s="1"/>
  <c r="X46" i="3"/>
  <c r="Y46" i="3" s="1"/>
  <c r="T46" i="3"/>
  <c r="U46" i="3" s="1"/>
  <c r="N46" i="3"/>
  <c r="K46" i="3"/>
  <c r="O46" i="3" s="1"/>
  <c r="AI45" i="3"/>
  <c r="AG45" i="3"/>
  <c r="AF45" i="3"/>
  <c r="AB45" i="3"/>
  <c r="AC45" i="3" s="1"/>
  <c r="X45" i="3"/>
  <c r="Y45" i="3" s="1"/>
  <c r="T45" i="3"/>
  <c r="U45" i="3" s="1"/>
  <c r="N45" i="3"/>
  <c r="K45" i="3"/>
  <c r="O45" i="3" s="1"/>
  <c r="AJ45" i="3" s="1"/>
  <c r="AI44" i="3"/>
  <c r="AJ44" i="3" s="1"/>
  <c r="AF44" i="3"/>
  <c r="AG44" i="3" s="1"/>
  <c r="AB44" i="3"/>
  <c r="AC44" i="3" s="1"/>
  <c r="X44" i="3"/>
  <c r="Y44" i="3" s="1"/>
  <c r="T44" i="3"/>
  <c r="U44" i="3" s="1"/>
  <c r="N44" i="3"/>
  <c r="O44" i="3" s="1"/>
  <c r="K44" i="3"/>
  <c r="AI43" i="3"/>
  <c r="AF43" i="3"/>
  <c r="AG43" i="3" s="1"/>
  <c r="AB43" i="3"/>
  <c r="AC43" i="3" s="1"/>
  <c r="Y43" i="3"/>
  <c r="X43" i="3"/>
  <c r="U43" i="3"/>
  <c r="T43" i="3"/>
  <c r="N43" i="3"/>
  <c r="K43" i="3"/>
  <c r="O43" i="3" s="1"/>
  <c r="AI42" i="3"/>
  <c r="AF42" i="3"/>
  <c r="AG42" i="3" s="1"/>
  <c r="AB42" i="3"/>
  <c r="AC42" i="3" s="1"/>
  <c r="X42" i="3"/>
  <c r="Y42" i="3" s="1"/>
  <c r="T42" i="3"/>
  <c r="U42" i="3" s="1"/>
  <c r="N42" i="3"/>
  <c r="K42" i="3"/>
  <c r="O42" i="3" s="1"/>
  <c r="AI41" i="3"/>
  <c r="AG41" i="3"/>
  <c r="AF41" i="3"/>
  <c r="AB41" i="3"/>
  <c r="AC41" i="3" s="1"/>
  <c r="Y41" i="3"/>
  <c r="X41" i="3"/>
  <c r="T41" i="3"/>
  <c r="U41" i="3" s="1"/>
  <c r="N41" i="3"/>
  <c r="K41" i="3"/>
  <c r="O41" i="3" s="1"/>
  <c r="AJ41" i="3" s="1"/>
  <c r="AI40" i="3"/>
  <c r="AJ40" i="3" s="1"/>
  <c r="AF40" i="3"/>
  <c r="AG40" i="3" s="1"/>
  <c r="AC40" i="3"/>
  <c r="AB40" i="3"/>
  <c r="Y40" i="3"/>
  <c r="X40" i="3"/>
  <c r="T40" i="3"/>
  <c r="U40" i="3" s="1"/>
  <c r="N40" i="3"/>
  <c r="O40" i="3" s="1"/>
  <c r="K40" i="3"/>
  <c r="AI39" i="3"/>
  <c r="AF39" i="3"/>
  <c r="AG39" i="3" s="1"/>
  <c r="AC39" i="3"/>
  <c r="AB39" i="3"/>
  <c r="Y39" i="3"/>
  <c r="X39" i="3"/>
  <c r="U39" i="3"/>
  <c r="T39" i="3"/>
  <c r="N39" i="3"/>
  <c r="K39" i="3"/>
  <c r="O39" i="3" s="1"/>
  <c r="AI38" i="3"/>
  <c r="AG38" i="3"/>
  <c r="AF38" i="3"/>
  <c r="AB38" i="3"/>
  <c r="AC38" i="3" s="1"/>
  <c r="X38" i="3"/>
  <c r="Y38" i="3" s="1"/>
  <c r="T38" i="3"/>
  <c r="U38" i="3" s="1"/>
  <c r="N38" i="3"/>
  <c r="K38" i="3"/>
  <c r="O38" i="3" s="1"/>
  <c r="AI37" i="3"/>
  <c r="AG37" i="3"/>
  <c r="AF37" i="3"/>
  <c r="AB37" i="3"/>
  <c r="AC37" i="3" s="1"/>
  <c r="X37" i="3"/>
  <c r="Y37" i="3" s="1"/>
  <c r="T37" i="3"/>
  <c r="U37" i="3" s="1"/>
  <c r="N37" i="3"/>
  <c r="K37" i="3"/>
  <c r="O37" i="3" s="1"/>
  <c r="AJ37" i="3" s="1"/>
  <c r="AI36" i="3"/>
  <c r="AJ36" i="3" s="1"/>
  <c r="AF36" i="3"/>
  <c r="AG36" i="3" s="1"/>
  <c r="AB36" i="3"/>
  <c r="AC36" i="3" s="1"/>
  <c r="X36" i="3"/>
  <c r="Y36" i="3" s="1"/>
  <c r="T36" i="3"/>
  <c r="U36" i="3" s="1"/>
  <c r="N36" i="3"/>
  <c r="O36" i="3" s="1"/>
  <c r="K36" i="3"/>
  <c r="AI35" i="3"/>
  <c r="AF35" i="3"/>
  <c r="AG35" i="3" s="1"/>
  <c r="AB35" i="3"/>
  <c r="AC35" i="3" s="1"/>
  <c r="Y35" i="3"/>
  <c r="X35" i="3"/>
  <c r="U35" i="3"/>
  <c r="T35" i="3"/>
  <c r="N35" i="3"/>
  <c r="K35" i="3"/>
  <c r="O35" i="3" s="1"/>
  <c r="AI34" i="3"/>
  <c r="AF34" i="3"/>
  <c r="AG34" i="3" s="1"/>
  <c r="AB34" i="3"/>
  <c r="AC34" i="3" s="1"/>
  <c r="X34" i="3"/>
  <c r="Y34" i="3" s="1"/>
  <c r="T34" i="3"/>
  <c r="U34" i="3" s="1"/>
  <c r="N34" i="3"/>
  <c r="K34" i="3"/>
  <c r="O34" i="3" s="1"/>
  <c r="AI33" i="3"/>
  <c r="AG33" i="3"/>
  <c r="AF33" i="3"/>
  <c r="AB33" i="3"/>
  <c r="AC33" i="3" s="1"/>
  <c r="X33" i="3"/>
  <c r="Y33" i="3" s="1"/>
  <c r="T33" i="3"/>
  <c r="U33" i="3" s="1"/>
  <c r="N33" i="3"/>
  <c r="K33" i="3"/>
  <c r="O33" i="3" s="1"/>
  <c r="AJ33" i="3" s="1"/>
  <c r="AI32" i="3"/>
  <c r="AJ32" i="3" s="1"/>
  <c r="AF32" i="3"/>
  <c r="AG32" i="3" s="1"/>
  <c r="AC32" i="3"/>
  <c r="AB32" i="3"/>
  <c r="X32" i="3"/>
  <c r="Y32" i="3" s="1"/>
  <c r="T32" i="3"/>
  <c r="U32" i="3" s="1"/>
  <c r="N32" i="3"/>
  <c r="O32" i="3" s="1"/>
  <c r="K32" i="3"/>
  <c r="A32" i="3"/>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I31" i="3"/>
  <c r="AF31" i="3"/>
  <c r="AG31" i="3" s="1"/>
  <c r="AB31" i="3"/>
  <c r="AC31" i="3" s="1"/>
  <c r="Y31" i="3"/>
  <c r="X31" i="3"/>
  <c r="U31" i="3"/>
  <c r="T31" i="3"/>
  <c r="N31" i="3"/>
  <c r="K31" i="3"/>
  <c r="O31" i="3" s="1"/>
  <c r="AI52" i="1"/>
  <c r="AF52" i="1"/>
  <c r="AG52" i="1" s="1"/>
  <c r="AB52" i="1"/>
  <c r="AC52" i="1" s="1"/>
  <c r="X52" i="1"/>
  <c r="Y52" i="1" s="1"/>
  <c r="T52" i="1"/>
  <c r="U52" i="1" s="1"/>
  <c r="N52" i="1"/>
  <c r="K52" i="1"/>
  <c r="AI51" i="1"/>
  <c r="AF51" i="1"/>
  <c r="AG51" i="1" s="1"/>
  <c r="AB51" i="1"/>
  <c r="AC51" i="1" s="1"/>
  <c r="X51" i="1"/>
  <c r="Y51" i="1" s="1"/>
  <c r="T51" i="1"/>
  <c r="U51" i="1" s="1"/>
  <c r="N51" i="1"/>
  <c r="K51" i="1"/>
  <c r="AI50" i="1"/>
  <c r="AF50" i="1"/>
  <c r="AG50" i="1" s="1"/>
  <c r="AB50" i="1"/>
  <c r="AC50" i="1" s="1"/>
  <c r="X50" i="1"/>
  <c r="Y50" i="1" s="1"/>
  <c r="T50" i="1"/>
  <c r="U50" i="1" s="1"/>
  <c r="N50" i="1"/>
  <c r="K50" i="1"/>
  <c r="AI48" i="1"/>
  <c r="AF48" i="1"/>
  <c r="AG48" i="1" s="1"/>
  <c r="AB48" i="1"/>
  <c r="AC48" i="1" s="1"/>
  <c r="X48" i="1"/>
  <c r="Y48" i="1" s="1"/>
  <c r="T48" i="1"/>
  <c r="U48" i="1" s="1"/>
  <c r="N48" i="1"/>
  <c r="K48" i="1"/>
  <c r="AI47" i="1"/>
  <c r="AF47" i="1"/>
  <c r="AG47" i="1" s="1"/>
  <c r="AB47" i="1"/>
  <c r="AC47" i="1" s="1"/>
  <c r="X47" i="1"/>
  <c r="Y47" i="1" s="1"/>
  <c r="T47" i="1"/>
  <c r="U47" i="1" s="1"/>
  <c r="N47" i="1"/>
  <c r="K47" i="1"/>
  <c r="O47" i="1" s="1"/>
  <c r="AI46" i="1"/>
  <c r="AF46" i="1"/>
  <c r="AG46" i="1" s="1"/>
  <c r="AB46" i="1"/>
  <c r="AC46" i="1" s="1"/>
  <c r="X46" i="1"/>
  <c r="Y46" i="1" s="1"/>
  <c r="T46" i="1"/>
  <c r="U46" i="1" s="1"/>
  <c r="N46" i="1"/>
  <c r="K46" i="1"/>
  <c r="AI45" i="1"/>
  <c r="AF45" i="1"/>
  <c r="AG45" i="1" s="1"/>
  <c r="AB45" i="1"/>
  <c r="AC45" i="1" s="1"/>
  <c r="X45" i="1"/>
  <c r="Y45" i="1" s="1"/>
  <c r="T45" i="1"/>
  <c r="U45" i="1" s="1"/>
  <c r="N45" i="1"/>
  <c r="K45" i="1"/>
  <c r="AI44" i="1"/>
  <c r="AF44" i="1"/>
  <c r="AG44" i="1" s="1"/>
  <c r="AB44" i="1"/>
  <c r="AC44" i="1" s="1"/>
  <c r="X44" i="1"/>
  <c r="Y44" i="1" s="1"/>
  <c r="T44" i="1"/>
  <c r="U44" i="1" s="1"/>
  <c r="N44" i="1"/>
  <c r="K44" i="1"/>
  <c r="AI43" i="1"/>
  <c r="AF43" i="1"/>
  <c r="AG43" i="1" s="1"/>
  <c r="AB43" i="1"/>
  <c r="AC43" i="1" s="1"/>
  <c r="X43" i="1"/>
  <c r="Y43" i="1" s="1"/>
  <c r="T43" i="1"/>
  <c r="U43" i="1" s="1"/>
  <c r="N43" i="1"/>
  <c r="O43" i="1" s="1"/>
  <c r="K43" i="1"/>
  <c r="AI42" i="1"/>
  <c r="AF42" i="1"/>
  <c r="AG42" i="1" s="1"/>
  <c r="AB42" i="1"/>
  <c r="AC42" i="1" s="1"/>
  <c r="X42" i="1"/>
  <c r="Y42" i="1" s="1"/>
  <c r="T42" i="1"/>
  <c r="U42" i="1" s="1"/>
  <c r="N42" i="1"/>
  <c r="K42" i="1"/>
  <c r="AI41" i="1"/>
  <c r="AF41" i="1"/>
  <c r="AG41" i="1" s="1"/>
  <c r="AB41" i="1"/>
  <c r="AC41" i="1" s="1"/>
  <c r="X41" i="1"/>
  <c r="Y41" i="1" s="1"/>
  <c r="T41" i="1"/>
  <c r="U41" i="1" s="1"/>
  <c r="N41" i="1"/>
  <c r="K41" i="1"/>
  <c r="AI40" i="1"/>
  <c r="AF40" i="1"/>
  <c r="AG40" i="1" s="1"/>
  <c r="AB40" i="1"/>
  <c r="AC40" i="1" s="1"/>
  <c r="X40" i="1"/>
  <c r="Y40" i="1" s="1"/>
  <c r="T40" i="1"/>
  <c r="U40" i="1" s="1"/>
  <c r="N40" i="1"/>
  <c r="K40" i="1"/>
  <c r="AI39" i="1"/>
  <c r="AF39" i="1"/>
  <c r="AG39" i="1" s="1"/>
  <c r="AB39" i="1"/>
  <c r="AC39" i="1" s="1"/>
  <c r="X39" i="1"/>
  <c r="Y39" i="1" s="1"/>
  <c r="T39" i="1"/>
  <c r="U39" i="1" s="1"/>
  <c r="N39" i="1"/>
  <c r="K39" i="1"/>
  <c r="O39" i="1" s="1"/>
  <c r="AI38" i="1"/>
  <c r="AF38" i="1"/>
  <c r="AG38" i="1" s="1"/>
  <c r="AB38" i="1"/>
  <c r="AC38" i="1" s="1"/>
  <c r="X38" i="1"/>
  <c r="Y38" i="1" s="1"/>
  <c r="T38" i="1"/>
  <c r="U38" i="1" s="1"/>
  <c r="N38" i="1"/>
  <c r="K38" i="1"/>
  <c r="AI37" i="1"/>
  <c r="AF37" i="1"/>
  <c r="AG37" i="1" s="1"/>
  <c r="AB37" i="1"/>
  <c r="AC37" i="1" s="1"/>
  <c r="X37" i="1"/>
  <c r="Y37" i="1" s="1"/>
  <c r="N37" i="1"/>
  <c r="I37" i="1"/>
  <c r="T37" i="1" s="1"/>
  <c r="U37" i="1" s="1"/>
  <c r="AI36" i="1"/>
  <c r="AF36" i="1"/>
  <c r="AG36" i="1" s="1"/>
  <c r="AB36" i="1"/>
  <c r="AC36" i="1" s="1"/>
  <c r="X36" i="1"/>
  <c r="Y36" i="1" s="1"/>
  <c r="T36" i="1"/>
  <c r="U36" i="1" s="1"/>
  <c r="N36" i="1"/>
  <c r="K36" i="1"/>
  <c r="O36" i="1" s="1"/>
  <c r="AI35" i="1"/>
  <c r="AF35" i="1"/>
  <c r="AG35" i="1" s="1"/>
  <c r="AB35" i="1"/>
  <c r="AC35" i="1" s="1"/>
  <c r="X35" i="1"/>
  <c r="Y35" i="1" s="1"/>
  <c r="T35" i="1"/>
  <c r="U35" i="1" s="1"/>
  <c r="N35" i="1"/>
  <c r="K35" i="1"/>
  <c r="AI34" i="1"/>
  <c r="AB34" i="1"/>
  <c r="AC34" i="1" s="1"/>
  <c r="T34" i="1"/>
  <c r="U34" i="1" s="1"/>
  <c r="M34" i="1"/>
  <c r="N34" i="1" s="1"/>
  <c r="J34" i="1"/>
  <c r="X34" i="1" s="1"/>
  <c r="Y34" i="1" s="1"/>
  <c r="AI33" i="1"/>
  <c r="AF33" i="1"/>
  <c r="AG33" i="1" s="1"/>
  <c r="AB33" i="1"/>
  <c r="AC33" i="1" s="1"/>
  <c r="X33" i="1"/>
  <c r="Y33" i="1" s="1"/>
  <c r="T33" i="1"/>
  <c r="U33" i="1" s="1"/>
  <c r="N33" i="1"/>
  <c r="K33" i="1"/>
  <c r="AI32" i="1"/>
  <c r="AF32" i="1"/>
  <c r="AG32" i="1" s="1"/>
  <c r="AB32" i="1"/>
  <c r="AC32" i="1" s="1"/>
  <c r="X32" i="1"/>
  <c r="Y32" i="1" s="1"/>
  <c r="T32" i="1"/>
  <c r="U32" i="1" s="1"/>
  <c r="N32" i="1"/>
  <c r="K32" i="1"/>
  <c r="AI31" i="1"/>
  <c r="AF31" i="1"/>
  <c r="AG31" i="1" s="1"/>
  <c r="AB31" i="1"/>
  <c r="AC31" i="1" s="1"/>
  <c r="X31" i="1"/>
  <c r="Y31" i="1" s="1"/>
  <c r="T31" i="1"/>
  <c r="U31" i="1" s="1"/>
  <c r="N31" i="1"/>
  <c r="K31" i="1"/>
  <c r="A31" i="1"/>
  <c r="A32" i="1" s="1"/>
  <c r="A33" i="1" s="1"/>
  <c r="A34" i="1" s="1"/>
  <c r="A35" i="1" s="1"/>
  <c r="A36" i="1" s="1"/>
  <c r="A37" i="1" s="1"/>
  <c r="A38" i="1" s="1"/>
  <c r="A39" i="1" s="1"/>
  <c r="A40" i="1" s="1"/>
  <c r="A41" i="1" s="1"/>
  <c r="A42" i="1" s="1"/>
  <c r="A43" i="1" s="1"/>
  <c r="A44" i="1" s="1"/>
  <c r="A45" i="1" s="1"/>
  <c r="A46" i="1" s="1"/>
  <c r="A47" i="1" s="1"/>
  <c r="A48" i="1" s="1"/>
  <c r="A50" i="1" s="1"/>
  <c r="A51" i="1" s="1"/>
  <c r="A52" i="1" s="1"/>
  <c r="AI30" i="1"/>
  <c r="M30" i="1"/>
  <c r="AF30" i="1" s="1"/>
  <c r="AG30" i="1" s="1"/>
  <c r="L30" i="1"/>
  <c r="AB30" i="1" s="1"/>
  <c r="AC30" i="1" s="1"/>
  <c r="J30" i="1"/>
  <c r="X30" i="1" s="1"/>
  <c r="Y30" i="1" s="1"/>
  <c r="I30" i="1"/>
  <c r="T30" i="1" s="1"/>
  <c r="U30" i="1" s="1"/>
  <c r="U25" i="15"/>
  <c r="T25" i="15"/>
  <c r="U24" i="15"/>
  <c r="T24" i="15"/>
  <c r="U23" i="15"/>
  <c r="T23" i="15"/>
  <c r="U22" i="15"/>
  <c r="T22" i="15"/>
  <c r="T15" i="15"/>
  <c r="V15" i="15" s="1"/>
  <c r="W15" i="15" s="1"/>
  <c r="U14" i="15"/>
  <c r="T14" i="15"/>
  <c r="U13" i="15"/>
  <c r="T13" i="15"/>
  <c r="U11" i="15"/>
  <c r="T11" i="15"/>
  <c r="O52" i="7" l="1"/>
  <c r="AJ52" i="7" s="1"/>
  <c r="AK52" i="7" s="1"/>
  <c r="O35" i="7"/>
  <c r="AJ35" i="7" s="1"/>
  <c r="AK35" i="7" s="1"/>
  <c r="O47" i="7"/>
  <c r="AJ47" i="7" s="1"/>
  <c r="AK47" i="7" s="1"/>
  <c r="O50" i="7"/>
  <c r="AJ50" i="7" s="1"/>
  <c r="AK50" i="7" s="1"/>
  <c r="O75" i="7"/>
  <c r="O90" i="7"/>
  <c r="AJ90" i="7" s="1"/>
  <c r="AK90" i="7" s="1"/>
  <c r="O45" i="7"/>
  <c r="O57" i="7"/>
  <c r="AJ57" i="7" s="1"/>
  <c r="AK57" i="7" s="1"/>
  <c r="O82" i="7"/>
  <c r="AJ82" i="7" s="1"/>
  <c r="AK82" i="7" s="1"/>
  <c r="O59" i="7"/>
  <c r="AJ59" i="7" s="1"/>
  <c r="AK59" i="7" s="1"/>
  <c r="O67" i="7"/>
  <c r="AJ67" i="7" s="1"/>
  <c r="AK67" i="7" s="1"/>
  <c r="O79" i="7"/>
  <c r="AJ79" i="7" s="1"/>
  <c r="AK79" i="7" s="1"/>
  <c r="O32" i="9"/>
  <c r="O80" i="9"/>
  <c r="O51" i="9"/>
  <c r="O52" i="9"/>
  <c r="O64" i="9"/>
  <c r="O47" i="9"/>
  <c r="O66" i="9"/>
  <c r="AJ103" i="9"/>
  <c r="AK103" i="9" s="1"/>
  <c r="AJ75" i="9"/>
  <c r="AK75" i="9" s="1"/>
  <c r="O99" i="9"/>
  <c r="O37" i="7"/>
  <c r="AJ37" i="7" s="1"/>
  <c r="AK37" i="7" s="1"/>
  <c r="O49" i="7"/>
  <c r="AJ49" i="7" s="1"/>
  <c r="AK49" i="7" s="1"/>
  <c r="O61" i="7"/>
  <c r="AJ61" i="7" s="1"/>
  <c r="AK61" i="7" s="1"/>
  <c r="O74" i="7"/>
  <c r="AJ74" i="7" s="1"/>
  <c r="AK74" i="7" s="1"/>
  <c r="O86" i="7"/>
  <c r="AJ86" i="7" s="1"/>
  <c r="AK86" i="7" s="1"/>
  <c r="O39" i="7"/>
  <c r="AJ39" i="7" s="1"/>
  <c r="AK39" i="7" s="1"/>
  <c r="O78" i="7"/>
  <c r="AJ78" i="7" s="1"/>
  <c r="AK78" i="7" s="1"/>
  <c r="O34" i="7"/>
  <c r="AJ34" i="7" s="1"/>
  <c r="AK34" i="7" s="1"/>
  <c r="O64" i="7"/>
  <c r="AJ64" i="7" s="1"/>
  <c r="AK64" i="7" s="1"/>
  <c r="AJ63" i="12"/>
  <c r="AJ41" i="12"/>
  <c r="AK41" i="12" s="1"/>
  <c r="AJ32" i="12"/>
  <c r="AK32" i="12" s="1"/>
  <c r="O57" i="12"/>
  <c r="AJ57" i="12" s="1"/>
  <c r="AK57" i="12" s="1"/>
  <c r="O33" i="12"/>
  <c r="AJ33" i="12" s="1"/>
  <c r="AK33" i="12" s="1"/>
  <c r="O40" i="12"/>
  <c r="AJ40" i="12" s="1"/>
  <c r="AK40" i="12" s="1"/>
  <c r="O52" i="12"/>
  <c r="O44" i="12"/>
  <c r="AJ44" i="12" s="1"/>
  <c r="AK44" i="12" s="1"/>
  <c r="O56" i="12"/>
  <c r="O54" i="12"/>
  <c r="AJ54" i="12" s="1"/>
  <c r="AK54" i="12" s="1"/>
  <c r="O37" i="12"/>
  <c r="AJ37" i="12" s="1"/>
  <c r="AK37" i="12" s="1"/>
  <c r="O49" i="12"/>
  <c r="AJ49" i="12" s="1"/>
  <c r="AK49" i="12" s="1"/>
  <c r="O43" i="12"/>
  <c r="AJ43" i="12" s="1"/>
  <c r="AK43" i="12" s="1"/>
  <c r="O50" i="12"/>
  <c r="AJ50" i="12" s="1"/>
  <c r="AK50" i="12" s="1"/>
  <c r="O51" i="12"/>
  <c r="AJ51" i="12" s="1"/>
  <c r="AK51" i="12" s="1"/>
  <c r="O59" i="12"/>
  <c r="AJ59" i="12" s="1"/>
  <c r="AK59" i="12" s="1"/>
  <c r="O45" i="12"/>
  <c r="AJ45" i="12" s="1"/>
  <c r="AK45" i="12" s="1"/>
  <c r="AJ53" i="12"/>
  <c r="AK53" i="12" s="1"/>
  <c r="AJ36" i="12"/>
  <c r="AK36" i="12" s="1"/>
  <c r="O42" i="12"/>
  <c r="AJ42" i="12" s="1"/>
  <c r="AK42" i="12" s="1"/>
  <c r="O47" i="12"/>
  <c r="AJ47" i="12" s="1"/>
  <c r="AK47" i="12" s="1"/>
  <c r="O61" i="12"/>
  <c r="AJ61" i="12" s="1"/>
  <c r="AK61" i="12" s="1"/>
  <c r="AJ58" i="12"/>
  <c r="AK58" i="12" s="1"/>
  <c r="AJ34" i="12"/>
  <c r="AK34" i="12" s="1"/>
  <c r="AJ38" i="12"/>
  <c r="AK38" i="12" s="1"/>
  <c r="AJ46" i="12"/>
  <c r="AK46" i="12" s="1"/>
  <c r="O39" i="12"/>
  <c r="AJ39" i="12" s="1"/>
  <c r="AK39" i="12" s="1"/>
  <c r="O35" i="12"/>
  <c r="AJ35" i="12" s="1"/>
  <c r="AK35" i="12" s="1"/>
  <c r="O60" i="12"/>
  <c r="AK63" i="12"/>
  <c r="O40" i="11"/>
  <c r="O46" i="11"/>
  <c r="AJ46" i="11" s="1"/>
  <c r="AK46" i="11" s="1"/>
  <c r="O42" i="11"/>
  <c r="AJ42" i="11" s="1"/>
  <c r="O50" i="9"/>
  <c r="O57" i="9"/>
  <c r="O95" i="9"/>
  <c r="O58" i="9"/>
  <c r="O46" i="9"/>
  <c r="O39" i="9"/>
  <c r="O76" i="9"/>
  <c r="O33" i="9"/>
  <c r="O88" i="9"/>
  <c r="O78" i="9"/>
  <c r="O93" i="9"/>
  <c r="O101" i="9"/>
  <c r="AJ101" i="9" s="1"/>
  <c r="AK101" i="9" s="1"/>
  <c r="O106" i="9"/>
  <c r="O102" i="9"/>
  <c r="AJ107" i="9"/>
  <c r="AK107" i="9" s="1"/>
  <c r="O34" i="9"/>
  <c r="O98" i="9"/>
  <c r="AJ39" i="9"/>
  <c r="AK39" i="9" s="1"/>
  <c r="AJ109" i="9"/>
  <c r="AK109" i="9" s="1"/>
  <c r="O40" i="9"/>
  <c r="O71" i="9"/>
  <c r="O84" i="9"/>
  <c r="AJ37" i="9"/>
  <c r="AK37" i="9" s="1"/>
  <c r="O45" i="9"/>
  <c r="O55" i="9"/>
  <c r="O68" i="9"/>
  <c r="O97" i="9"/>
  <c r="O100" i="9"/>
  <c r="AJ106" i="9"/>
  <c r="AK106" i="9" s="1"/>
  <c r="AJ56" i="9"/>
  <c r="AK56" i="9" s="1"/>
  <c r="AJ74" i="9"/>
  <c r="AK74" i="9" s="1"/>
  <c r="AJ40" i="9"/>
  <c r="AK40" i="9" s="1"/>
  <c r="AJ52" i="9"/>
  <c r="AK52" i="9" s="1"/>
  <c r="AJ78" i="9"/>
  <c r="AK78" i="9" s="1"/>
  <c r="AJ82" i="9"/>
  <c r="AK82" i="9" s="1"/>
  <c r="AJ86" i="9"/>
  <c r="AK86" i="9" s="1"/>
  <c r="AJ104" i="9"/>
  <c r="AK104" i="9" s="1"/>
  <c r="O41" i="9"/>
  <c r="O42" i="9"/>
  <c r="AJ44" i="9"/>
  <c r="AK44" i="9" s="1"/>
  <c r="O49" i="9"/>
  <c r="AJ49" i="9" s="1"/>
  <c r="AK49" i="9" s="1"/>
  <c r="O53" i="9"/>
  <c r="O54" i="9"/>
  <c r="O61" i="9"/>
  <c r="O79" i="9"/>
  <c r="O83" i="9"/>
  <c r="O87" i="9"/>
  <c r="AJ93" i="9"/>
  <c r="AK93" i="9" s="1"/>
  <c r="AJ97" i="9"/>
  <c r="AK97" i="9" s="1"/>
  <c r="O105" i="9"/>
  <c r="AJ71" i="9"/>
  <c r="AK71" i="9" s="1"/>
  <c r="AJ92" i="9"/>
  <c r="AK92" i="9" s="1"/>
  <c r="AJ43" i="9"/>
  <c r="AK43" i="9" s="1"/>
  <c r="AJ47" i="9"/>
  <c r="AK47" i="9" s="1"/>
  <c r="AJ55" i="9"/>
  <c r="AK55" i="9" s="1"/>
  <c r="AJ62" i="9"/>
  <c r="AK62" i="9" s="1"/>
  <c r="AJ66" i="9"/>
  <c r="AK66" i="9" s="1"/>
  <c r="AJ70" i="9"/>
  <c r="AK70" i="9" s="1"/>
  <c r="AJ77" i="9"/>
  <c r="AK77" i="9" s="1"/>
  <c r="AJ80" i="9"/>
  <c r="AK80" i="9" s="1"/>
  <c r="O82" i="9"/>
  <c r="AJ88" i="9"/>
  <c r="AK88" i="9" s="1"/>
  <c r="O90" i="9"/>
  <c r="AJ33" i="9"/>
  <c r="AK33" i="9" s="1"/>
  <c r="O35" i="9"/>
  <c r="O44" i="9"/>
  <c r="AJ46" i="9"/>
  <c r="AK46" i="9" s="1"/>
  <c r="AJ50" i="9"/>
  <c r="AK50" i="9" s="1"/>
  <c r="O56" i="9"/>
  <c r="O63" i="9"/>
  <c r="O67" i="9"/>
  <c r="O81" i="9"/>
  <c r="AJ84" i="9"/>
  <c r="AK84" i="9" s="1"/>
  <c r="O86" i="9"/>
  <c r="O89" i="9"/>
  <c r="O104" i="9"/>
  <c r="AJ34" i="9"/>
  <c r="AK34" i="9" s="1"/>
  <c r="AJ85" i="9"/>
  <c r="AK85" i="9" s="1"/>
  <c r="AJ65" i="9"/>
  <c r="AK65" i="9" s="1"/>
  <c r="O74" i="9"/>
  <c r="AJ91" i="9"/>
  <c r="AK91" i="9" s="1"/>
  <c r="AJ102" i="9"/>
  <c r="AK102" i="9" s="1"/>
  <c r="O107" i="9"/>
  <c r="O38" i="9"/>
  <c r="O59" i="9"/>
  <c r="AJ61" i="9"/>
  <c r="AK61" i="9" s="1"/>
  <c r="AJ79" i="9"/>
  <c r="AK79" i="9" s="1"/>
  <c r="AJ83" i="9"/>
  <c r="AK83" i="9" s="1"/>
  <c r="AJ87" i="9"/>
  <c r="AK87" i="9" s="1"/>
  <c r="O92" i="9"/>
  <c r="AJ94" i="9"/>
  <c r="AK94" i="9" s="1"/>
  <c r="AJ98" i="9"/>
  <c r="AK98" i="9" s="1"/>
  <c r="O103" i="9"/>
  <c r="AJ67" i="9"/>
  <c r="AK67" i="9" s="1"/>
  <c r="AJ81" i="9"/>
  <c r="AK81" i="9" s="1"/>
  <c r="AJ64" i="9"/>
  <c r="AK64" i="9" s="1"/>
  <c r="AJ105" i="9"/>
  <c r="AK105" i="9" s="1"/>
  <c r="AJ35" i="9"/>
  <c r="AK35" i="9" s="1"/>
  <c r="AJ63" i="9"/>
  <c r="AK63" i="9" s="1"/>
  <c r="AJ100" i="9"/>
  <c r="AK100" i="9" s="1"/>
  <c r="AJ38" i="9"/>
  <c r="AK38" i="9" s="1"/>
  <c r="AJ51" i="9"/>
  <c r="AK51" i="9" s="1"/>
  <c r="AJ89" i="9"/>
  <c r="AK89" i="9" s="1"/>
  <c r="O94" i="9"/>
  <c r="AJ96" i="9"/>
  <c r="AK96" i="9" s="1"/>
  <c r="AJ59" i="9"/>
  <c r="AK59" i="9" s="1"/>
  <c r="AJ42" i="9"/>
  <c r="AK42" i="9" s="1"/>
  <c r="AJ54" i="9"/>
  <c r="AK54" i="9" s="1"/>
  <c r="AJ58" i="9"/>
  <c r="AK58" i="9" s="1"/>
  <c r="AJ95" i="9"/>
  <c r="AK95" i="9" s="1"/>
  <c r="AJ99" i="9"/>
  <c r="AK99" i="9" s="1"/>
  <c r="AJ32" i="9"/>
  <c r="AK32" i="9" s="1"/>
  <c r="AJ69" i="9"/>
  <c r="AK69" i="9" s="1"/>
  <c r="AJ45" i="9"/>
  <c r="AK45" i="9" s="1"/>
  <c r="O37" i="9"/>
  <c r="AJ41" i="9"/>
  <c r="AK41" i="9" s="1"/>
  <c r="AJ53" i="9"/>
  <c r="AK53" i="9" s="1"/>
  <c r="AJ57" i="9"/>
  <c r="AK57" i="9" s="1"/>
  <c r="O62" i="9"/>
  <c r="O65" i="9"/>
  <c r="AJ68" i="9"/>
  <c r="AK68" i="9" s="1"/>
  <c r="O73" i="9"/>
  <c r="AJ90" i="9"/>
  <c r="AK90" i="9" s="1"/>
  <c r="AJ108" i="9"/>
  <c r="AK108" i="9" s="1"/>
  <c r="O111" i="9"/>
  <c r="AJ111" i="9" s="1"/>
  <c r="AK111" i="9" s="1"/>
  <c r="O32" i="11"/>
  <c r="AJ32" i="11" s="1"/>
  <c r="O37" i="11"/>
  <c r="O59" i="10"/>
  <c r="AI34" i="10"/>
  <c r="AJ41" i="10" s="1"/>
  <c r="AI41" i="10"/>
  <c r="AJ48" i="10" s="1"/>
  <c r="AA37" i="10"/>
  <c r="AB37" i="10" s="1"/>
  <c r="AA34" i="10"/>
  <c r="AB34" i="10" s="1"/>
  <c r="O46" i="10"/>
  <c r="O51" i="10"/>
  <c r="AI51" i="10" s="1"/>
  <c r="AJ58" i="10" s="1"/>
  <c r="O42" i="10"/>
  <c r="AI42" i="10" s="1"/>
  <c r="AJ49" i="10" s="1"/>
  <c r="O55" i="10"/>
  <c r="AI55" i="10" s="1"/>
  <c r="AI59" i="10"/>
  <c r="AA33" i="10"/>
  <c r="AB33" i="10" s="1"/>
  <c r="AA58" i="10"/>
  <c r="AB58" i="10" s="1"/>
  <c r="O38" i="10"/>
  <c r="AI38" i="10" s="1"/>
  <c r="AJ45" i="10" s="1"/>
  <c r="AA45" i="10"/>
  <c r="AB45" i="10" s="1"/>
  <c r="AI58" i="10"/>
  <c r="AI45" i="10"/>
  <c r="AJ52" i="10" s="1"/>
  <c r="AA41" i="10"/>
  <c r="AB41" i="10" s="1"/>
  <c r="O49" i="10"/>
  <c r="AI49" i="10" s="1"/>
  <c r="AJ56" i="10" s="1"/>
  <c r="AA54" i="10"/>
  <c r="AB54" i="10" s="1"/>
  <c r="O69" i="7"/>
  <c r="AJ69" i="7" s="1"/>
  <c r="AK69" i="7" s="1"/>
  <c r="AJ45" i="7"/>
  <c r="AK45" i="7" s="1"/>
  <c r="AJ83" i="7"/>
  <c r="AK83" i="7" s="1"/>
  <c r="O48" i="7"/>
  <c r="AJ48" i="7" s="1"/>
  <c r="AK48" i="7" s="1"/>
  <c r="O77" i="7"/>
  <c r="AJ77" i="7"/>
  <c r="AK77" i="7" s="1"/>
  <c r="O66" i="7"/>
  <c r="AJ66" i="7" s="1"/>
  <c r="AK66" i="7" s="1"/>
  <c r="O33" i="7"/>
  <c r="AJ33" i="7" s="1"/>
  <c r="AK33" i="7" s="1"/>
  <c r="O41" i="7"/>
  <c r="AJ41" i="7" s="1"/>
  <c r="AK41" i="7" s="1"/>
  <c r="O46" i="7"/>
  <c r="AJ46" i="7" s="1"/>
  <c r="AK46" i="7" s="1"/>
  <c r="O73" i="7"/>
  <c r="AJ73" i="7" s="1"/>
  <c r="AK73" i="7" s="1"/>
  <c r="O43" i="7"/>
  <c r="AJ75" i="7"/>
  <c r="AK75" i="7" s="1"/>
  <c r="O53" i="7"/>
  <c r="AJ53" i="7" s="1"/>
  <c r="AK53" i="7" s="1"/>
  <c r="O70" i="7"/>
  <c r="AJ70" i="7" s="1"/>
  <c r="AK70" i="7" s="1"/>
  <c r="V25" i="15"/>
  <c r="W25" i="15" s="1"/>
  <c r="X25" i="15" s="1"/>
  <c r="V13" i="15"/>
  <c r="W13" i="15" s="1"/>
  <c r="V23" i="15"/>
  <c r="O34" i="11"/>
  <c r="AJ34" i="11" s="1"/>
  <c r="O44" i="11"/>
  <c r="O41" i="11"/>
  <c r="AJ41" i="11" s="1"/>
  <c r="O36" i="11"/>
  <c r="AJ36" i="11" s="1"/>
  <c r="O39" i="11"/>
  <c r="AJ39" i="11" s="1"/>
  <c r="AJ38" i="11"/>
  <c r="O33" i="11"/>
  <c r="AJ33" i="11" s="1"/>
  <c r="O45" i="11"/>
  <c r="AJ45" i="11" s="1"/>
  <c r="AK45" i="11" s="1"/>
  <c r="AJ37" i="11"/>
  <c r="O35" i="11"/>
  <c r="AJ35" i="11" s="1"/>
  <c r="O47" i="11"/>
  <c r="AJ47" i="11" s="1"/>
  <c r="AK47" i="11" s="1"/>
  <c r="O54" i="7"/>
  <c r="AJ54" i="7" s="1"/>
  <c r="AK54" i="7" s="1"/>
  <c r="AJ88" i="7"/>
  <c r="AK88" i="7" s="1"/>
  <c r="O36" i="7"/>
  <c r="AJ36" i="7" s="1"/>
  <c r="AK36" i="7" s="1"/>
  <c r="O42" i="7"/>
  <c r="AJ42" i="7" s="1"/>
  <c r="AK42" i="7" s="1"/>
  <c r="O55" i="7"/>
  <c r="AJ55" i="7" s="1"/>
  <c r="AK55" i="7" s="1"/>
  <c r="O85" i="7"/>
  <c r="AJ85" i="7" s="1"/>
  <c r="AK85" i="7" s="1"/>
  <c r="O65" i="7"/>
  <c r="AJ65" i="7" s="1"/>
  <c r="AK65" i="7" s="1"/>
  <c r="O40" i="7"/>
  <c r="AJ40" i="7" s="1"/>
  <c r="AK40" i="7" s="1"/>
  <c r="O44" i="7"/>
  <c r="AJ44" i="7" s="1"/>
  <c r="AK44" i="7" s="1"/>
  <c r="O60" i="7"/>
  <c r="AJ60" i="7" s="1"/>
  <c r="AK60" i="7" s="1"/>
  <c r="O89" i="7"/>
  <c r="AJ89" i="7" s="1"/>
  <c r="AK89" i="7" s="1"/>
  <c r="O38" i="7"/>
  <c r="AJ38" i="7" s="1"/>
  <c r="AK38" i="7" s="1"/>
  <c r="AJ68" i="7"/>
  <c r="AK68" i="7" s="1"/>
  <c r="O76" i="7"/>
  <c r="AJ76" i="7" s="1"/>
  <c r="AK76" i="7" s="1"/>
  <c r="O80" i="7"/>
  <c r="AJ80" i="7" s="1"/>
  <c r="AK80" i="7" s="1"/>
  <c r="O81" i="7"/>
  <c r="AJ81" i="7" s="1"/>
  <c r="AK81" i="7" s="1"/>
  <c r="O84" i="7"/>
  <c r="AJ84" i="7" s="1"/>
  <c r="AK84" i="7" s="1"/>
  <c r="O51" i="7"/>
  <c r="AJ51" i="7" s="1"/>
  <c r="AK51" i="7" s="1"/>
  <c r="O72" i="7"/>
  <c r="AJ72" i="7" s="1"/>
  <c r="AK72" i="7" s="1"/>
  <c r="O87" i="7"/>
  <c r="AJ87" i="7" s="1"/>
  <c r="AK87" i="7" s="1"/>
  <c r="V12" i="15"/>
  <c r="W12" i="15" s="1"/>
  <c r="X12" i="15" s="1"/>
  <c r="T8" i="15"/>
  <c r="T28" i="15" s="1"/>
  <c r="U8" i="15"/>
  <c r="U28" i="15" s="1"/>
  <c r="V22" i="15"/>
  <c r="W22" i="15" s="1"/>
  <c r="O32" i="1"/>
  <c r="O44" i="1"/>
  <c r="AJ44" i="1"/>
  <c r="O52" i="1"/>
  <c r="AJ52" i="1" s="1"/>
  <c r="AK52" i="1" s="1"/>
  <c r="AJ36" i="1"/>
  <c r="O45" i="1"/>
  <c r="AJ45" i="1" s="1"/>
  <c r="O51" i="1"/>
  <c r="AJ51" i="1"/>
  <c r="AK51" i="1" s="1"/>
  <c r="O46" i="1"/>
  <c r="AJ46" i="1" s="1"/>
  <c r="O48" i="1"/>
  <c r="AJ48" i="1" s="1"/>
  <c r="O33" i="1"/>
  <c r="AJ33" i="1" s="1"/>
  <c r="AJ39" i="1"/>
  <c r="O40" i="1"/>
  <c r="AJ40" i="1" s="1"/>
  <c r="O50" i="1"/>
  <c r="AJ50" i="1" s="1"/>
  <c r="AK50" i="1" s="1"/>
  <c r="O31" i="1"/>
  <c r="AJ31" i="1" s="1"/>
  <c r="AJ47" i="1"/>
  <c r="O42" i="1"/>
  <c r="AJ42" i="1" s="1"/>
  <c r="K30" i="1"/>
  <c r="AF34" i="1"/>
  <c r="AG34" i="1" s="1"/>
  <c r="O41" i="1"/>
  <c r="AJ41" i="1" s="1"/>
  <c r="AJ43" i="1"/>
  <c r="O35" i="1"/>
  <c r="AJ35" i="1" s="1"/>
  <c r="O38" i="1"/>
  <c r="AJ38" i="1" s="1"/>
  <c r="AJ32" i="1"/>
  <c r="A63" i="12"/>
  <c r="A61" i="12"/>
  <c r="AJ60" i="12"/>
  <c r="AK60" i="12" s="1"/>
  <c r="AJ56" i="12"/>
  <c r="AK56" i="12" s="1"/>
  <c r="AJ52" i="12"/>
  <c r="AK52" i="12" s="1"/>
  <c r="AJ48" i="12"/>
  <c r="AK48" i="12" s="1"/>
  <c r="AJ55" i="12"/>
  <c r="AK55" i="12" s="1"/>
  <c r="A111" i="9"/>
  <c r="A107" i="9"/>
  <c r="A108" i="9" s="1"/>
  <c r="A109" i="9" s="1"/>
  <c r="O75" i="9"/>
  <c r="O72" i="9"/>
  <c r="AJ72" i="9"/>
  <c r="AK72" i="9" s="1"/>
  <c r="O48" i="9"/>
  <c r="AJ48" i="9"/>
  <c r="AK48" i="9" s="1"/>
  <c r="O109" i="9"/>
  <c r="O60" i="9"/>
  <c r="AJ60" i="9"/>
  <c r="AK60" i="9" s="1"/>
  <c r="O36" i="9"/>
  <c r="AJ36" i="9"/>
  <c r="AK36" i="9" s="1"/>
  <c r="AJ76" i="9"/>
  <c r="AK76" i="9" s="1"/>
  <c r="AJ73" i="9"/>
  <c r="AK73" i="9" s="1"/>
  <c r="O77" i="9"/>
  <c r="O108" i="9"/>
  <c r="AJ40" i="11"/>
  <c r="AJ44" i="11"/>
  <c r="AK44" i="11" s="1"/>
  <c r="AI37" i="10"/>
  <c r="AJ44" i="10" s="1"/>
  <c r="AI54" i="10"/>
  <c r="AI33" i="10"/>
  <c r="AJ40" i="10" s="1"/>
  <c r="K32" i="10"/>
  <c r="O32" i="10" s="1"/>
  <c r="AI32" i="10" s="1"/>
  <c r="AJ39" i="10" s="1"/>
  <c r="S32" i="10"/>
  <c r="T32" i="10" s="1"/>
  <c r="AI46" i="10"/>
  <c r="AJ53" i="10" s="1"/>
  <c r="AI53" i="10"/>
  <c r="O39" i="10"/>
  <c r="AI39" i="10" s="1"/>
  <c r="AJ46" i="10" s="1"/>
  <c r="O56" i="10"/>
  <c r="AI56" i="10" s="1"/>
  <c r="O36" i="10"/>
  <c r="AI36" i="10" s="1"/>
  <c r="AJ43" i="10" s="1"/>
  <c r="O40" i="10"/>
  <c r="AI40" i="10" s="1"/>
  <c r="AJ47" i="10" s="1"/>
  <c r="O44" i="10"/>
  <c r="AI44" i="10" s="1"/>
  <c r="AJ51" i="10" s="1"/>
  <c r="O48" i="10"/>
  <c r="AI48" i="10" s="1"/>
  <c r="AJ55" i="10" s="1"/>
  <c r="O53" i="10"/>
  <c r="O57" i="10"/>
  <c r="AI57" i="10" s="1"/>
  <c r="O35" i="10"/>
  <c r="AI35" i="10" s="1"/>
  <c r="AJ42" i="10" s="1"/>
  <c r="O43" i="10"/>
  <c r="AI43" i="10" s="1"/>
  <c r="O47" i="10"/>
  <c r="AI47" i="10" s="1"/>
  <c r="AJ54" i="10" s="1"/>
  <c r="O52" i="10"/>
  <c r="AI52" i="10" s="1"/>
  <c r="AJ59" i="10" s="1"/>
  <c r="A66" i="7"/>
  <c r="A67" i="7"/>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J58" i="7"/>
  <c r="AK58" i="7" s="1"/>
  <c r="O63" i="7"/>
  <c r="AJ63" i="7" s="1"/>
  <c r="AK63" i="7" s="1"/>
  <c r="AJ71" i="7"/>
  <c r="AK71" i="7" s="1"/>
  <c r="AJ56" i="7"/>
  <c r="AK56" i="7" s="1"/>
  <c r="AJ39" i="6"/>
  <c r="AJ32" i="6"/>
  <c r="AJ35" i="6"/>
  <c r="AJ38" i="6"/>
  <c r="AJ34" i="6"/>
  <c r="AJ36" i="5"/>
  <c r="AJ41" i="5"/>
  <c r="AJ35" i="4"/>
  <c r="AJ43" i="4"/>
  <c r="AJ55" i="4"/>
  <c r="AJ32" i="4"/>
  <c r="AJ39" i="4"/>
  <c r="AJ47" i="4"/>
  <c r="AJ51" i="4"/>
  <c r="AJ59" i="4"/>
  <c r="AJ61" i="4"/>
  <c r="AJ34" i="4"/>
  <c r="AJ38" i="4"/>
  <c r="AJ42" i="4"/>
  <c r="AJ46" i="4"/>
  <c r="AJ50" i="4"/>
  <c r="AJ54" i="4"/>
  <c r="AJ58" i="4"/>
  <c r="AJ63" i="4"/>
  <c r="AJ46" i="3"/>
  <c r="AJ70" i="3"/>
  <c r="AJ38" i="3"/>
  <c r="AJ62" i="3"/>
  <c r="A59" i="3"/>
  <c r="A60" i="3" s="1"/>
  <c r="A61" i="3" s="1"/>
  <c r="A62" i="3" s="1"/>
  <c r="A63" i="3" s="1"/>
  <c r="A64" i="3" s="1"/>
  <c r="A65" i="3" s="1"/>
  <c r="A66" i="3" s="1"/>
  <c r="A67" i="3" s="1"/>
  <c r="A68" i="3" s="1"/>
  <c r="A69" i="3" s="1"/>
  <c r="A70" i="3" s="1"/>
  <c r="A71" i="3" s="1"/>
  <c r="A72" i="3" s="1"/>
  <c r="A73" i="3" s="1"/>
  <c r="A55" i="3"/>
  <c r="A56" i="3" s="1"/>
  <c r="A57" i="3" s="1"/>
  <c r="AJ68" i="3"/>
  <c r="AJ31" i="3"/>
  <c r="AJ34" i="3"/>
  <c r="AJ35" i="3"/>
  <c r="AJ42" i="3"/>
  <c r="AJ39" i="3"/>
  <c r="AJ43" i="3"/>
  <c r="AJ50" i="3"/>
  <c r="AJ47" i="3"/>
  <c r="AJ54" i="3"/>
  <c r="AJ51" i="3"/>
  <c r="AJ55" i="3"/>
  <c r="AJ72" i="3"/>
  <c r="AJ60" i="3"/>
  <c r="AJ64" i="3"/>
  <c r="K37" i="1"/>
  <c r="O37" i="1" s="1"/>
  <c r="AJ37" i="1" s="1"/>
  <c r="N30" i="1"/>
  <c r="K34" i="1"/>
  <c r="O34" i="1" s="1"/>
  <c r="AJ34" i="1" s="1"/>
  <c r="V14" i="15"/>
  <c r="W14" i="15" s="1"/>
  <c r="W16" i="15"/>
  <c r="X16" i="15" s="1"/>
  <c r="V24" i="15"/>
  <c r="W24" i="15" s="1"/>
  <c r="V11" i="15"/>
  <c r="W11" i="15" s="1"/>
  <c r="AJ43" i="7" l="1"/>
  <c r="AK43" i="7" s="1"/>
  <c r="W23" i="15"/>
  <c r="V8" i="15"/>
  <c r="W8" i="15" s="1"/>
  <c r="X8" i="15" s="1"/>
  <c r="O30" i="1"/>
  <c r="AJ30" i="1" s="1"/>
  <c r="K11" i="15" l="1"/>
  <c r="L25" i="15" l="1"/>
  <c r="M25" i="15"/>
  <c r="K25" i="15"/>
  <c r="L24" i="15"/>
  <c r="M24" i="15"/>
  <c r="K24" i="15"/>
  <c r="L23" i="15"/>
  <c r="M23" i="15"/>
  <c r="K23" i="15"/>
  <c r="L22" i="15"/>
  <c r="M22" i="15"/>
  <c r="K22" i="15"/>
  <c r="L16" i="15"/>
  <c r="M16" i="15"/>
  <c r="K16" i="15"/>
  <c r="L15" i="15"/>
  <c r="M15" i="15"/>
  <c r="K15" i="15"/>
  <c r="L14" i="15"/>
  <c r="M14" i="15"/>
  <c r="K14" i="15"/>
  <c r="L13" i="15"/>
  <c r="M13" i="15"/>
  <c r="K13" i="15"/>
  <c r="L12" i="15"/>
  <c r="M12" i="15"/>
  <c r="K12" i="15"/>
  <c r="L11" i="15"/>
  <c r="M11" i="15"/>
  <c r="N11" i="15"/>
  <c r="D8" i="12"/>
  <c r="N25" i="15" s="1"/>
  <c r="D8" i="11"/>
  <c r="N24" i="15" s="1"/>
  <c r="D8" i="10"/>
  <c r="D8" i="9"/>
  <c r="N23" i="15" s="1"/>
  <c r="D8" i="8"/>
  <c r="N22" i="15" s="1"/>
  <c r="D8" i="7"/>
  <c r="N16" i="15" s="1"/>
  <c r="D8" i="6"/>
  <c r="N15" i="15" s="1"/>
  <c r="D8" i="5"/>
  <c r="N14" i="15" s="1"/>
  <c r="D8" i="4"/>
  <c r="N13" i="15" s="1"/>
  <c r="D8" i="3"/>
  <c r="N12" i="15" s="1"/>
  <c r="O22" i="15" l="1"/>
  <c r="P22" i="15" s="1"/>
  <c r="O14" i="15"/>
  <c r="P14" i="15" s="1"/>
  <c r="P26" i="15"/>
  <c r="O12" i="15"/>
  <c r="P12" i="15" s="1"/>
  <c r="O25" i="15"/>
  <c r="P25" i="15" s="1"/>
  <c r="O23" i="15"/>
  <c r="P23" i="15" s="1"/>
  <c r="M8" i="15"/>
  <c r="M28" i="15" s="1"/>
  <c r="K8" i="15"/>
  <c r="K28" i="15" s="1"/>
  <c r="O15" i="15"/>
  <c r="P15" i="15" s="1"/>
  <c r="L8" i="15"/>
  <c r="L28" i="15" s="1"/>
  <c r="O13" i="15"/>
  <c r="P13" i="15" s="1"/>
  <c r="O16" i="15"/>
  <c r="P16" i="15" s="1"/>
  <c r="O24" i="15"/>
  <c r="P24" i="15" s="1"/>
  <c r="P27" i="15"/>
  <c r="O11" i="15"/>
  <c r="P11" i="15" s="1"/>
  <c r="N28" i="15" l="1"/>
  <c r="O28" i="15" s="1"/>
  <c r="P28" i="15" s="1"/>
  <c r="N8" i="15"/>
  <c r="O8" i="15" s="1"/>
  <c r="P8" i="15" s="1"/>
  <c r="V28" i="15"/>
  <c r="W28" i="15" l="1"/>
  <c r="X28" i="15" s="1"/>
</calcChain>
</file>

<file path=xl/sharedStrings.xml><?xml version="1.0" encoding="utf-8"?>
<sst xmlns="http://schemas.openxmlformats.org/spreadsheetml/2006/main" count="4358" uniqueCount="1463">
  <si>
    <t xml:space="preserve">                                                                                                                                                                                                            MINISTERIO DE AGRICULTURA Y GANADERÍA                                                                                                                                                                                                                                 </t>
  </si>
  <si>
    <t>REPORTE DE EJECUCIÓN DEL PLAN ANUAL OPERATIVO III TRIMESTRE  2024</t>
  </si>
  <si>
    <t>REPORTE DE EJECUCIÓN DEL PLAN ANUAL OPERATIVO IV TRIMESTRE  2024</t>
  </si>
  <si>
    <t>REPORTE DE EJECUCIÓN DEL PLAN ANUAL OPERATIVO  2024</t>
  </si>
  <si>
    <t>III TRIMESTRE 2024</t>
  </si>
  <si>
    <t>De acuerdo a lo programado (&gt;=90%)</t>
  </si>
  <si>
    <t>Atraso leve(&gt;=50,0%)</t>
  </si>
  <si>
    <t>En riesgo de incumplimiento (=&lt;49,9%)</t>
  </si>
  <si>
    <t xml:space="preserve">Total de actividades     III TRIMESTRE </t>
  </si>
  <si>
    <t xml:space="preserve">% Ejecución              III TRIMESTRE </t>
  </si>
  <si>
    <t>IV TRIMESTRE 2024</t>
  </si>
  <si>
    <t xml:space="preserve">Total de actividades                 IV TRIMESTRE </t>
  </si>
  <si>
    <t xml:space="preserve">% Ejecución                                   IV TRIMESTRE </t>
  </si>
  <si>
    <t xml:space="preserve">Clasificación </t>
  </si>
  <si>
    <t>ANUAL 2024 -MAG</t>
  </si>
  <si>
    <t>Cumplio (&gt;=90%)</t>
  </si>
  <si>
    <t>No cumplio (&gt;=89.99%)</t>
  </si>
  <si>
    <t xml:space="preserve">Total de actividades     ANUALES </t>
  </si>
  <si>
    <t>% Ejecución              ANUAL</t>
  </si>
  <si>
    <t xml:space="preserve">Centro de costos </t>
  </si>
  <si>
    <t xml:space="preserve">% Ejecución                  III TRIMESTRE </t>
  </si>
  <si>
    <t>Nivel de desempeño</t>
  </si>
  <si>
    <t xml:space="preserve">Total de actividades     </t>
  </si>
  <si>
    <t xml:space="preserve">% Ejecución  de metas               </t>
  </si>
  <si>
    <t xml:space="preserve">Nivel de desempeño Trimestral </t>
  </si>
  <si>
    <t xml:space="preserve">Observaciones </t>
  </si>
  <si>
    <t>Nivel de desempeño Anual</t>
  </si>
  <si>
    <t xml:space="preserve">Asesoria Juridica </t>
  </si>
  <si>
    <t xml:space="preserve">Asesoría Jurídica </t>
  </si>
  <si>
    <t>Auditoria Interna</t>
  </si>
  <si>
    <t>Auditoría Interna</t>
  </si>
  <si>
    <t>Comunicación Institucional</t>
  </si>
  <si>
    <t>Cumplido</t>
  </si>
  <si>
    <t>Cooperación Internacional</t>
  </si>
  <si>
    <t>No Cumplido</t>
  </si>
  <si>
    <t>Contraloría Servicios</t>
  </si>
  <si>
    <t>DAF-GIRH</t>
  </si>
  <si>
    <t>DAF-GIRH-Consolidado</t>
  </si>
  <si>
    <t>DAF-GIRH-Jefaturas</t>
  </si>
  <si>
    <t>DAF-GIRH-Jefe de departamento</t>
  </si>
  <si>
    <t>DAF-GIRH-Gestión de Empleo</t>
  </si>
  <si>
    <t>DAF-GIRH-Gestión del desarrollo</t>
  </si>
  <si>
    <t>DAF-GIRH-Gestión de compesaciones y relaciones laborales</t>
  </si>
  <si>
    <t>DAF-GIRH-Gestión de Organización del trabajo</t>
  </si>
  <si>
    <t>DAF-Oficial Mayor-Archivo</t>
  </si>
  <si>
    <t>No se encontrarón justificaciones en algunas actividades que respalden el incumplimiento</t>
  </si>
  <si>
    <t>DAF- Proveeduria</t>
  </si>
  <si>
    <t>DAF- ProveedurÍa</t>
  </si>
  <si>
    <t>DAF- Proveeduría</t>
  </si>
  <si>
    <t>Salud Ocupacional</t>
  </si>
  <si>
    <t>SEPSA</t>
  </si>
  <si>
    <t>Unidad de Planificación (UPI-MAG)</t>
  </si>
  <si>
    <t>TI-MAG</t>
  </si>
  <si>
    <t xml:space="preserve">Total de Actividades </t>
  </si>
  <si>
    <t xml:space="preserve">REPORTE DE EJECUCIÓN DEL PLAN ANUAL OPERATIVO IV TRIMESTRE 2024-Asesoría Juridica </t>
  </si>
  <si>
    <t>De acuerdo a lo programado(&gt;=90%)</t>
  </si>
  <si>
    <t>En riesgo de incumplimiento(&lt;49,9%)</t>
  </si>
  <si>
    <t xml:space="preserve">Total de actividades   III TRIMESTRE </t>
  </si>
  <si>
    <t>REPORTE DE EJECUCIÓN DEL PLAN ANUAL OPERATIVO ANUAL-Auditoría Interna</t>
  </si>
  <si>
    <t xml:space="preserve">Cumplio </t>
  </si>
  <si>
    <t>No Cumplio</t>
  </si>
  <si>
    <t>SISTEMA DE GESTION DE CALIDAD</t>
  </si>
  <si>
    <t>FORMULARIO 5F09-01</t>
  </si>
  <si>
    <t>Periodo:</t>
  </si>
  <si>
    <t>No. de Programa Presupuestario:</t>
  </si>
  <si>
    <t>Dirección:</t>
  </si>
  <si>
    <t>Despacho Ministerial</t>
  </si>
  <si>
    <t>Departamento/Unidad:</t>
  </si>
  <si>
    <t>Asesoría Jurídica</t>
  </si>
  <si>
    <t>ID</t>
  </si>
  <si>
    <r>
      <t xml:space="preserve">Vinculación o alineamiento de objetivos e intervenciones </t>
    </r>
    <r>
      <rPr>
        <b/>
        <vertAlign val="superscript"/>
        <sz val="7"/>
        <rFont val="Calibri"/>
        <family val="2"/>
        <scheme val="minor"/>
      </rPr>
      <t>1</t>
    </r>
  </si>
  <si>
    <t>Programación de las actividades operativas</t>
  </si>
  <si>
    <t>Seguimiento Trimestral (Ejecución)</t>
  </si>
  <si>
    <t>Total Anual realizado</t>
  </si>
  <si>
    <r>
      <t xml:space="preserve">ODS </t>
    </r>
    <r>
      <rPr>
        <b/>
        <vertAlign val="superscript"/>
        <sz val="7"/>
        <rFont val="Calibri"/>
        <family val="2"/>
        <scheme val="minor"/>
      </rPr>
      <t>2</t>
    </r>
  </si>
  <si>
    <r>
      <t xml:space="preserve">PS </t>
    </r>
    <r>
      <rPr>
        <b/>
        <vertAlign val="superscript"/>
        <sz val="7"/>
        <rFont val="Calibri"/>
        <family val="2"/>
        <scheme val="minor"/>
      </rPr>
      <t>3</t>
    </r>
  </si>
  <si>
    <r>
      <t xml:space="preserve">PEI </t>
    </r>
    <r>
      <rPr>
        <b/>
        <vertAlign val="superscript"/>
        <sz val="7"/>
        <rFont val="Calibri"/>
        <family val="2"/>
        <scheme val="minor"/>
      </rPr>
      <t>4</t>
    </r>
  </si>
  <si>
    <r>
      <t xml:space="preserve">POI </t>
    </r>
    <r>
      <rPr>
        <b/>
        <vertAlign val="superscript"/>
        <sz val="7"/>
        <rFont val="Calibri"/>
        <family val="2"/>
        <scheme val="minor"/>
      </rPr>
      <t>5</t>
    </r>
  </si>
  <si>
    <r>
      <t>Actividad</t>
    </r>
    <r>
      <rPr>
        <b/>
        <vertAlign val="superscript"/>
        <sz val="7"/>
        <rFont val="Calibri"/>
        <family val="2"/>
        <scheme val="minor"/>
      </rPr>
      <t xml:space="preserve"> 6</t>
    </r>
  </si>
  <si>
    <t>Meta programada por actividad para el periodo</t>
  </si>
  <si>
    <t>Presupuesto10</t>
  </si>
  <si>
    <r>
      <t xml:space="preserve">Responsable </t>
    </r>
    <r>
      <rPr>
        <b/>
        <vertAlign val="superscript"/>
        <sz val="7"/>
        <rFont val="Calibri"/>
        <family val="2"/>
        <scheme val="minor"/>
      </rPr>
      <t>10</t>
    </r>
  </si>
  <si>
    <r>
      <t xml:space="preserve">Observaciones/supuestos/ Limitaciones </t>
    </r>
    <r>
      <rPr>
        <b/>
        <vertAlign val="superscript"/>
        <sz val="7"/>
        <rFont val="Calibri"/>
        <family val="2"/>
        <scheme val="minor"/>
      </rPr>
      <t>11</t>
    </r>
  </si>
  <si>
    <t>I Trimestre</t>
  </si>
  <si>
    <t>II Trimestre</t>
  </si>
  <si>
    <t>III Trimestre</t>
  </si>
  <si>
    <t>IV Trimestre</t>
  </si>
  <si>
    <r>
      <t xml:space="preserve">Unidad de medida </t>
    </r>
    <r>
      <rPr>
        <b/>
        <vertAlign val="superscript"/>
        <sz val="7"/>
        <rFont val="Calibri"/>
        <family val="2"/>
        <scheme val="minor"/>
      </rPr>
      <t>7</t>
    </r>
  </si>
  <si>
    <r>
      <t xml:space="preserve">Medios de Verificación </t>
    </r>
    <r>
      <rPr>
        <b/>
        <vertAlign val="superscript"/>
        <sz val="7"/>
        <rFont val="Calibri"/>
        <family val="2"/>
        <scheme val="minor"/>
      </rPr>
      <t>8</t>
    </r>
  </si>
  <si>
    <r>
      <t xml:space="preserve">Meta por Trimestre </t>
    </r>
    <r>
      <rPr>
        <b/>
        <vertAlign val="superscript"/>
        <sz val="7"/>
        <rFont val="Calibri"/>
        <family val="2"/>
        <scheme val="minor"/>
      </rPr>
      <t>9</t>
    </r>
  </si>
  <si>
    <t>Meta anual</t>
  </si>
  <si>
    <t>Total ejecutado</t>
  </si>
  <si>
    <t>% cumplimiento</t>
  </si>
  <si>
    <t>Observaciones sobre las acciones desarrolladas</t>
  </si>
  <si>
    <t>Total Anual ejecutado</t>
  </si>
  <si>
    <t>% cumplimiento Anual</t>
  </si>
  <si>
    <t>I SEM.</t>
  </si>
  <si>
    <t>II SEM.</t>
  </si>
  <si>
    <t>Total</t>
  </si>
  <si>
    <t xml:space="preserve">Elaboración, Revisión y tramite de normativa </t>
  </si>
  <si>
    <t>Número de documentos</t>
  </si>
  <si>
    <t>Gestor documental</t>
  </si>
  <si>
    <t>Mary Ching - Antonio Vanderluch y Gerardo Castro</t>
  </si>
  <si>
    <t>El trabajo se hace por demanda.</t>
  </si>
  <si>
    <t xml:space="preserve">Elaboración de normativa a solicitud del despacho Ministerial </t>
  </si>
  <si>
    <t>Mary Ching, Antonio Vanderluch y Gerardo Castro</t>
  </si>
  <si>
    <t>Se genera el borrador para visto bueno y es enviado a MEIC para informe positvo y posteriormente a firmas a Casa Presidencial, actualmente se hace físico.</t>
  </si>
  <si>
    <t xml:space="preserve">Revisión y tramite de normativa  gestionada por terceros ante el despacho Ministerial </t>
  </si>
  <si>
    <t xml:space="preserve">Este documento actualmente se tramita en físico ante Casa Presidencial </t>
  </si>
  <si>
    <t xml:space="preserve">Acuerdos Ministeriales del Poder Ejecutivo </t>
  </si>
  <si>
    <t>Se realiza ese tramite a solicitud del Ministro o de otras intituciones que requieren acuerdos miniesteriales o ejecutivos.</t>
  </si>
  <si>
    <t xml:space="preserve">Asesoría en procedimientos administrativos e investigativos </t>
  </si>
  <si>
    <t xml:space="preserve">En algunos casos se tramita para el Jerarca y en otros casos los abogados se constituyen como órganos directores. Es un proceso que se ejecuta por demanda, es encuentra sujeto a que ingresen las solicitudes de parte del Jerarca </t>
  </si>
  <si>
    <t>Número de informes</t>
  </si>
  <si>
    <t>Se apoya en la labor de órgano decisos, se generan borradores de tramites y acto final para firma del Jerarca así como otros documentos de tramite en solicitados por los órganos directores.</t>
  </si>
  <si>
    <t xml:space="preserve">Desarrollo de procedimientos administrativos </t>
  </si>
  <si>
    <t>Todos los abogados de la Asesoría Juridica</t>
  </si>
  <si>
    <t>La Analista jurídica es designada como órgano director para realizar el procedimiento administrativo y lleva su expediente de forma confidencial hasta la finalización del procedimiento cuando entregará el expediente a Recursos Humanos.</t>
  </si>
  <si>
    <t>Asesoría en Procesos de Contratación Administrativa</t>
  </si>
  <si>
    <t>Gerardo Castro, Ivannia Zapata</t>
  </si>
  <si>
    <t xml:space="preserve">Se brinda apoyo a las Proveedurías Institucionales y a la DAF en relación a los procesos de contratación en todas sus etapas, para el MAG y sus organos desconcentrados siempre que lo requieran, de forma física y digital a través de SICOP. Hasta el proceso de cesión de facturas inclusive. </t>
  </si>
  <si>
    <t>Si bien no se incorporo programación para el 1 trimestre, se recibieron multiples solicitudes por parte de Senasa, SFE-, INTA, y MAG</t>
  </si>
  <si>
    <t>Análisis de licitaciones.</t>
  </si>
  <si>
    <t>Se realiza el análisis legal de las licitaciones abreviadas que promueve la administración en el SICOP.</t>
  </si>
  <si>
    <t>Resolución de recursos en materia de contratación administrativa</t>
  </si>
  <si>
    <t xml:space="preserve">Se elaboran los borradores de resoluciones a los recursos presentados en los procesos de contratación administrativa. </t>
  </si>
  <si>
    <t xml:space="preserve">Refrendo Interno </t>
  </si>
  <si>
    <t>Gerardo Castro- Mary Ching-Ivannia Zapata</t>
  </si>
  <si>
    <t>Se brinda refrendo interno a los contratos en licitaciones abreviadas o  por excepción de conformidad con la normativa</t>
  </si>
  <si>
    <t xml:space="preserve">Cesión de Facturas </t>
  </si>
  <si>
    <t>Las empresas contratistas sesionan facturas lo que requiere un análisis de contrato de cesión y la elaboración de una minuta.</t>
  </si>
  <si>
    <t xml:space="preserve">Revisión de contingentes </t>
  </si>
  <si>
    <t xml:space="preserve">Número de Documentos </t>
  </si>
  <si>
    <t xml:space="preserve">Gestor documental </t>
  </si>
  <si>
    <t xml:space="preserve">Se revisan los procesos judiciales y se  genera un informe para Contabilidad Nacional cada dos meses, el cual lleva el Ministerio de Hacienda como una base de datos que respalda posibles contingentes judiciales </t>
  </si>
  <si>
    <t xml:space="preserve">Elaboración de Resoluciones administrativas </t>
  </si>
  <si>
    <t>Gerardo Castro- Antonio Vanderluch- Mary Ching-Ivannia Zapata</t>
  </si>
  <si>
    <t>Se realizan  resoluciones por diferentes asuntos, para pagos y para resolver asuntos administrativos, algunas son firmadas por el Jerarca y otras por el Jerarca y el presidente de la República o incluso por el Director Administrativo Financiero. Con la reorganziacion de la Asesoría Juridica del Ministerio se elaboran además resoluciones adminsitrativas en apoyo al equipo técnico institucional por lo que estas despendiendo de su naturaleza pueden ser elaboradas o revisadas por  cualquiera de las dos Unidades de la Dirección Juridica.</t>
  </si>
  <si>
    <t>Conforme la demanda recibida se sobrepaso la meta programada para el segundo semestre.</t>
  </si>
  <si>
    <t xml:space="preserve">Elaboración de convenios </t>
  </si>
  <si>
    <t>Antonio Vanderluch</t>
  </si>
  <si>
    <t xml:space="preserve">Implica la realización de convenios acuerdos contratos. </t>
  </si>
  <si>
    <t xml:space="preserve">Esta es una actividad que se realiza por demanda del cliente interno o externo, en periodo anteriores en este trimestre del año no se reciben solicitudes, sin embargo para este periodo lsi recibimos solicitudes. </t>
  </si>
  <si>
    <t xml:space="preserve">Atención de procesos judiciales </t>
  </si>
  <si>
    <t>Oficio</t>
  </si>
  <si>
    <t>Gerardo Castro-Ivannia Zapata</t>
  </si>
  <si>
    <t xml:space="preserve">Atención procesos judiciales, estos conllevan la atencion de recursos de amparo, acciones de inconstitucionalidad, defensa en procesos judiciales contra los organos desconcentrados. sobre este punto se espera que la PGR brinde respuesta de si se va encargar de la defensa pero hasta que no se tenga claridad sobre el tema la Dirección Juridica deberá atenderlos. </t>
  </si>
  <si>
    <t xml:space="preserve">Tramites legales registrables relacionados con bienes institucionales </t>
  </si>
  <si>
    <t>Informe emitidos</t>
  </si>
  <si>
    <t>Se va a continuar con la actualización de la información relacionadas con bienes institucionales.</t>
  </si>
  <si>
    <t xml:space="preserve">Emisión de criterio jurídicos </t>
  </si>
  <si>
    <t>Antonio Vandeluch- Gerardo Castro- Mary Ching-Ivannia Zapata</t>
  </si>
  <si>
    <t xml:space="preserve">Criterios solicitados por el Jerarca y las diferentes instancias administrativas del MAG y sus órganos desconcentrados que son brindados por todos los asesores Legales, por medio de oficios o correos electrónicos. </t>
  </si>
  <si>
    <t>Tramites legislativos</t>
  </si>
  <si>
    <t>Mary Chng- Antonio Vanderluch</t>
  </si>
  <si>
    <t xml:space="preserve">Se realiza ese tramite a solicitud del Ministro o Asamblea Legislativa </t>
  </si>
  <si>
    <r>
      <t xml:space="preserve">Actividades no programables </t>
    </r>
    <r>
      <rPr>
        <b/>
        <vertAlign val="superscript"/>
        <sz val="7"/>
        <rFont val="Calibri"/>
        <family val="2"/>
        <scheme val="minor"/>
      </rPr>
      <t>12</t>
    </r>
  </si>
  <si>
    <t xml:space="preserve">Participación en reuniones </t>
  </si>
  <si>
    <t>Número de reuniones</t>
  </si>
  <si>
    <t>Minuta de reunión</t>
  </si>
  <si>
    <t>Se asiste a las reuniones que se solicitan de parte de todo el sector e inclusive con otros ministerios para desarrollar temas en común.</t>
  </si>
  <si>
    <t>Se participan en distintas reuniones comisiones solicitadas por clientes externos e internos</t>
  </si>
  <si>
    <t>Capacitaciones Impartidas</t>
  </si>
  <si>
    <t>Número de Capacitaciones</t>
  </si>
  <si>
    <t>Lista de Asistencia</t>
  </si>
  <si>
    <t>Se realizan capacitaciones a usuarios internos con la finalidad de que conozcan y se mantegan informados de la normativa que rige su actuar con el propósito de que ejecuten sus actividades dentro del marco de legalidad.</t>
  </si>
  <si>
    <t>Capacitaciones Recibidas</t>
  </si>
  <si>
    <t>Refrescamiento y Actualización en temas jurídicos por parte de los abogados de la Asesoría Jurídica.</t>
  </si>
  <si>
    <r>
      <rPr>
        <b/>
        <sz val="7"/>
        <color rgb="FF000000"/>
        <rFont val="Calibri"/>
        <family val="2"/>
        <scheme val="minor"/>
      </rPr>
      <t>Nombre del responsable:</t>
    </r>
    <r>
      <rPr>
        <sz val="7"/>
        <color rgb="FF000000"/>
        <rFont val="Calibri"/>
        <family val="2"/>
        <scheme val="minor"/>
      </rPr>
      <t xml:space="preserve"> </t>
    </r>
  </si>
  <si>
    <t>Mary Ching S.</t>
  </si>
  <si>
    <t>Número de oficio de remisión:</t>
  </si>
  <si>
    <t>Notas aclaratorias</t>
  </si>
  <si>
    <t>Se refiere a la vinculación a alineamiento de la actividad con los instrumentos de planificación institucional. A la hora de formular el PAO debe completarse cada una de las celdas.</t>
  </si>
  <si>
    <r>
      <t xml:space="preserve">Corresponde a la vinculación de la actividad con uno de los </t>
    </r>
    <r>
      <rPr>
        <b/>
        <sz val="7"/>
        <color theme="1"/>
        <rFont val="Calibri"/>
        <family val="2"/>
        <scheme val="minor"/>
      </rPr>
      <t>Objetivos de Desarrollo Sostenible (ODS)</t>
    </r>
    <r>
      <rPr>
        <sz val="7"/>
        <color theme="1"/>
        <rFont val="Calibri"/>
        <family val="2"/>
        <scheme val="minor"/>
      </rPr>
      <t>. Para más detalle, ir a la hoja "Niveles de vinculación" y</t>
    </r>
    <r>
      <rPr>
        <sz val="7"/>
        <rFont val="Calibri"/>
        <family val="2"/>
        <scheme val="minor"/>
      </rPr>
      <t xml:space="preserve"> acceder</t>
    </r>
    <r>
      <rPr>
        <sz val="7"/>
        <color theme="1"/>
        <rFont val="Calibri"/>
        <family val="2"/>
        <scheme val="minor"/>
      </rPr>
      <t xml:space="preserve"> (link) al icono o foto del ODS correspondiente.</t>
    </r>
  </si>
  <si>
    <r>
      <t xml:space="preserve">Corresponde a la vinculación de la actividad con uno de los indicadores del </t>
    </r>
    <r>
      <rPr>
        <b/>
        <sz val="7"/>
        <color theme="1"/>
        <rFont val="Calibri"/>
        <family val="2"/>
        <scheme val="minor"/>
      </rPr>
      <t>Plan Sectorial (PS)</t>
    </r>
    <r>
      <rPr>
        <sz val="7"/>
        <color theme="1"/>
        <rFont val="Calibri"/>
        <family val="2"/>
        <scheme val="minor"/>
      </rPr>
      <t>. Para más detalle, ir a la hoja "Niveles de vinculación" y revisar el indicador correspondiente. En la hoja "Desglose de niveles de vinculación"encontrará mayor desglose de información.</t>
    </r>
  </si>
  <si>
    <r>
      <t xml:space="preserve">Corresponde a la vinculación de la actividad con uno de los indicadores del </t>
    </r>
    <r>
      <rPr>
        <b/>
        <sz val="7"/>
        <color theme="1"/>
        <rFont val="Calibri"/>
        <family val="2"/>
        <scheme val="minor"/>
      </rPr>
      <t>Plan Estratégico Institucional (PEI)</t>
    </r>
    <r>
      <rPr>
        <sz val="7"/>
        <color theme="1"/>
        <rFont val="Calibri"/>
        <family val="2"/>
        <scheme val="minor"/>
      </rPr>
      <t>. Para más detalle, ir a la hoja "Niveles de vinculación" y revisar el indicador correspondiente.En la hoja "Desglose de niveles de vinculación"encontrará mayor desglose de información.</t>
    </r>
  </si>
  <si>
    <r>
      <t xml:space="preserve">Corresponde a la vinculación con uno de los indicadores del </t>
    </r>
    <r>
      <rPr>
        <b/>
        <sz val="7"/>
        <color theme="1"/>
        <rFont val="Calibri"/>
        <family val="2"/>
        <scheme val="minor"/>
      </rPr>
      <t>Plan Operativo Institucional (POI)</t>
    </r>
    <r>
      <rPr>
        <sz val="7"/>
        <color theme="1"/>
        <rFont val="Calibri"/>
        <family val="2"/>
        <scheme val="minor"/>
      </rPr>
      <t>. Para más detalle, ir a la hoja "Niveles de vinculación" y revisar el indicador correspondiente. En la hoja "Desglose de niveles de vinculación"encontrará mayor desglose de información.</t>
    </r>
  </si>
  <si>
    <t xml:space="preserve">Solo se incluyen actividades que pueden ser medibles.  </t>
  </si>
  <si>
    <t xml:space="preserve">La unidad de medida permite cuantificar la producción de bienes y servicios generados en un periodo de tiempo dado. Permite su registro sistemático y corresponde a la forma en que se expresa el resultado de la aplicación del indicador. </t>
  </si>
  <si>
    <t>Es el instrumento (Informe, lista de asistencia, etc.) a través del cual se acredita el cumplimiento de la actividad es decir en el que se puede verificar la cuantificación de la unidad de medida.</t>
  </si>
  <si>
    <t>Se debe programar la meta trimestral a realizar con respecto a la actividad programada y a su unidad de medida.</t>
  </si>
  <si>
    <t>Se refiere al presupuesto que se asignará a cada actividad para el cumplimiento de la misma(Insumos, viáticos, combustible)</t>
  </si>
  <si>
    <t>El responsable es el funcionario, Unidad, Departamento que realizará la actividad.</t>
  </si>
  <si>
    <t>Este corresponde a un espacio opcional, donde se pueden anotar los supuestos para la programación de la actividad, las limitaciones para su cumplimiento o los riesgos que podrían afectar su ejecución.</t>
  </si>
  <si>
    <t xml:space="preserve">Las actividades no programables son aquellas acciones que se realizan durante el año, pero su cuantificación no se puede determinar en el momento de programación inicial. </t>
  </si>
  <si>
    <t>REPORTE DE EJECUCIÓN DEL PLAN ANUAL OPERATIVO III TRIMESTRE 2024-Auditoría Interna</t>
  </si>
  <si>
    <t xml:space="preserve">Total de actividades        III TRIMESTRE </t>
  </si>
  <si>
    <t>Despacho Ministro</t>
  </si>
  <si>
    <r>
      <t xml:space="preserve">Vinculación o alineamiento de objetivos e intervenciones </t>
    </r>
    <r>
      <rPr>
        <b/>
        <vertAlign val="superscript"/>
        <sz val="7"/>
        <rFont val="HendersonSansW00-BasicBold"/>
      </rPr>
      <t>1</t>
    </r>
  </si>
  <si>
    <r>
      <t xml:space="preserve">ODS </t>
    </r>
    <r>
      <rPr>
        <b/>
        <vertAlign val="superscript"/>
        <sz val="7"/>
        <rFont val="HendersonSansW00-BasicLight"/>
      </rPr>
      <t>2</t>
    </r>
  </si>
  <si>
    <r>
      <t xml:space="preserve">PS </t>
    </r>
    <r>
      <rPr>
        <b/>
        <vertAlign val="superscript"/>
        <sz val="7"/>
        <rFont val="HendersonSansW00-BasicLight"/>
      </rPr>
      <t>3</t>
    </r>
  </si>
  <si>
    <r>
      <t xml:space="preserve">PEI </t>
    </r>
    <r>
      <rPr>
        <b/>
        <vertAlign val="superscript"/>
        <sz val="7"/>
        <rFont val="HendersonSansW00-BasicLight"/>
      </rPr>
      <t>4</t>
    </r>
  </si>
  <si>
    <r>
      <t xml:space="preserve">POI </t>
    </r>
    <r>
      <rPr>
        <b/>
        <vertAlign val="superscript"/>
        <sz val="7"/>
        <rFont val="HendersonSansW00-BasicLight"/>
      </rPr>
      <t>5</t>
    </r>
  </si>
  <si>
    <r>
      <t>Actividad</t>
    </r>
    <r>
      <rPr>
        <b/>
        <vertAlign val="superscript"/>
        <sz val="7"/>
        <rFont val="HendersonSansW00-BasicBold"/>
      </rPr>
      <t xml:space="preserve"> 6</t>
    </r>
  </si>
  <si>
    <r>
      <t xml:space="preserve">Responsable </t>
    </r>
    <r>
      <rPr>
        <b/>
        <vertAlign val="superscript"/>
        <sz val="7"/>
        <rFont val="HendersonSansW00-BasicBold"/>
      </rPr>
      <t>10</t>
    </r>
  </si>
  <si>
    <r>
      <t xml:space="preserve">Observaciones/supuestos/ Limitaciones </t>
    </r>
    <r>
      <rPr>
        <b/>
        <vertAlign val="superscript"/>
        <sz val="7"/>
        <rFont val="HendersonSansW00-BasicBold"/>
      </rPr>
      <t>11</t>
    </r>
  </si>
  <si>
    <r>
      <t xml:space="preserve">Unidad de medida </t>
    </r>
    <r>
      <rPr>
        <b/>
        <vertAlign val="superscript"/>
        <sz val="7"/>
        <rFont val="HendersonSansW00-BasicBold"/>
      </rPr>
      <t>7</t>
    </r>
  </si>
  <si>
    <r>
      <t xml:space="preserve">Medios de Verificación </t>
    </r>
    <r>
      <rPr>
        <b/>
        <vertAlign val="superscript"/>
        <sz val="7"/>
        <rFont val="HendersonSansW00-BasicBold"/>
      </rPr>
      <t>8</t>
    </r>
  </si>
  <si>
    <r>
      <t xml:space="preserve">Meta por Trimestre </t>
    </r>
    <r>
      <rPr>
        <b/>
        <vertAlign val="superscript"/>
        <sz val="7"/>
        <rFont val="HendersonSansW00-BasicLight"/>
      </rPr>
      <t>9</t>
    </r>
  </si>
  <si>
    <t>Ejecución de la Auditoría de Carácter Especial sobre la planificación operativa del Ministerio.</t>
  </si>
  <si>
    <t xml:space="preserve">Informe </t>
  </si>
  <si>
    <t>Luis Camacho Calvo</t>
  </si>
  <si>
    <t>Se programa  de conformidad al oficio DM-MAG-1189-2023 de fecha 26 de octubre de 2023.</t>
  </si>
  <si>
    <t>A finales del 2024, se encontraba con un avance del 85%, con el borrador del informe en revisión, por lo cual el estudio se traslada para ser finiquitado en enero de 2025.</t>
  </si>
  <si>
    <t>Conclusión y comunicación de resultados de la  Auditoría de Carácter Especial sobre la planificación de la estructura tecnológica en el Ministerio de Agricultura y Ganadería.</t>
  </si>
  <si>
    <t>Por definir</t>
  </si>
  <si>
    <t>El funcionario responsable del estudio, presenta en fecha 28/11/2023 carta de renuncia para acogerse a su derecho de pensión a partir del 01 de enero de 2024. Por lo cual, la conclusión del estudio queda supeditada al nombramiento de la nueva persona funcionaria. Además, la auditoría viene con cargo al PAO-2023.</t>
  </si>
  <si>
    <t>Con el análisis de la hoja de trabajo 8F07, HT N.° 15 se recomienda programar nuevamente el estudio y así emitir un producto sustentado en evidencia competente, confiable y suficiente; y se pueda exponer ante la Administración.</t>
  </si>
  <si>
    <t xml:space="preserve">Conclusión y comunicación de resultados de la Auditoría de carácter especial sobre la gestión ejecutada por el MAG con relación a  la actividad agropecuaria orgánica. </t>
  </si>
  <si>
    <t>La auditoría viene con cargo al PAO-2023.</t>
  </si>
  <si>
    <t>El porcentaje de avance al primer trimestre de 2024 corresponde al 90%, por atrasos en reformulación de hallazgos.</t>
  </si>
  <si>
    <t>Al cierre del segundo trimestre la auditoría cuenta con un 95% de avance, ya se encuentra pendiente la presentación de los resultados (informe) ya se esta a la espera de que los titulares subordinados confirmen la fecha para la presentación y posteriormente comunicación del informe.</t>
  </si>
  <si>
    <t>El informe N.°MAG-AI-INF-01-2024 se comunica mediante oficio AI-140-2024 de fecha 29 de julio de 2024.</t>
  </si>
  <si>
    <t>Informe MAG-AI-INF-01-2024, entregado mediante oficio AI-149-2024 de fecha 29 de julio de 2024</t>
  </si>
  <si>
    <t>Ejecución de la Auditoría de carácter especial sobre la evaluación de exenciones tributarias para la actividad agropecuaria.</t>
  </si>
  <si>
    <t>José Rafael Campos Soto</t>
  </si>
  <si>
    <t>Al cierre del semestre la auditoría queda con un avance del 80%, ya que el funcionario encargado del estudio en el mes de febrero de 2024 disfrutó de la licencia de paternidad, licencia aprobada mediante Resoslución RES-GIRH-007-2024.</t>
  </si>
  <si>
    <t>Informe se encuentra en revisión y ajustes por parte de la auditora interna.</t>
  </si>
  <si>
    <t>Se entregó informe MAG-AI-INF-02-2024 con oficio AI-204-2024 de fecha 12/10/2024.</t>
  </si>
  <si>
    <t>Ejecución de la Auditoría de Carácter Especial sobre la gestión de la planificación  y ejecución  de recursos por medio del Fondo Fijo Caja Chica.</t>
  </si>
  <si>
    <t>Se origina en la planificación para el periodo 2024, de conformidad al requerimiento normativo,</t>
  </si>
  <si>
    <t>Se entregó informe MAG-AI-INF-03-2024 con oficio AI-229-2024 de fecha 06/12/2024.</t>
  </si>
  <si>
    <t>Ejecución de la Auditoría de carácter especial sobre la gestión de la capacitación brindada a los funcionarios del Ministerio.</t>
  </si>
  <si>
    <t>La auditoría se estaría asignando a la persona funcionaria que reemplazará al funcionario que presentó en fecha 28/11/2023 carta de renuncia para acogerse a su derecho de pensión a partir del 01 de enero de 2024. Asimismo, se programa  de conformidad al oficio DM-MAG-1189-2023 de fecha 26 de octubre de 2023.</t>
  </si>
  <si>
    <t>Al finalizar el periodo 2024, la auditoría se encontraba en un 60% de avance y se encontraba en revisión los hallazgos.</t>
  </si>
  <si>
    <t xml:space="preserve">Al finalizar el periodo 2024, la auditoría se encontraba en un 70% de avance y se encontraba en revisión los hallazgos.
</t>
  </si>
  <si>
    <t>Ejecución del informe de desempeño en concordancia a la ejecución del PTA-2023 de la AI-MAG; asimismo, sobre el estado de las recomendaciones y disposiciones (con corte al 31/12/2023).</t>
  </si>
  <si>
    <t>Bertha Sánchez López</t>
  </si>
  <si>
    <t>Se origina en la planificación para el periodo 2024, de conformidad al requerimiento normativo de la CGR.</t>
  </si>
  <si>
    <t>Informe N.º MAG-AI-ID-INF-01-2024 comunicado a la autoridad superior con oficio AI-023-2024 de fecha 04/03/2024.</t>
  </si>
  <si>
    <t>Ejecución de la autoevaluación de la calidad de la función de la AI-MAG correspondiente al periodo 2023.</t>
  </si>
  <si>
    <t>Informe N.º MAG-AI-AC-INF-01-2024 comunicado a la autoridad superior con oficio AI-140-2024 de fecha 28/06/2024.</t>
  </si>
  <si>
    <t>Seguimiento, ajuste al Plan de Trabajo Anual de la Auditoría Interna correspondiente al periodo 2024 en el Sistema de Planes de Trabajo de las Auditorías Internas (PAI) de la CGR.</t>
  </si>
  <si>
    <t xml:space="preserve"> Número de documentos actualizados  </t>
  </si>
  <si>
    <t>Sistema de Planes de Trabajo de las Auditorías Internas (PAI) de la CGR</t>
  </si>
  <si>
    <t>Brenda Pineda Rodríguez
Bertha Sánchez López</t>
  </si>
  <si>
    <t xml:space="preserve">Se comunica el seguimiento del PAI al ministro mediante oficio AI-174-2024 de fecha 06 de setiembre de 2024.
</t>
  </si>
  <si>
    <t>Hoja de tabajo 8F07, N/T N.°3: Seguimiento al PTA-2024 de la AI-MAG registrado en el Sistema de Planes de Trabajo de las Auditorías Internas (PAI) al 20 de diciembre de 2024.</t>
  </si>
  <si>
    <t>Formulación y comunicación del Plan de Trabajo Anual de la Auditoría Interna para el periodo 2025.</t>
  </si>
  <si>
    <t xml:space="preserve"> Número de Planes elaborados</t>
  </si>
  <si>
    <t>Con oficio AI-209-2024 se comunica al ministro el informe del PTA a ejecutarse en el ejercicio económico 2025; asimismo, se incorporó en el Sistema de Planes de Trabajo de las Auditorías Internas (PAI).</t>
  </si>
  <si>
    <t>Formulación, comunicación del Plan Anual Operativo de la Auditoría Interna del periodo 2025.</t>
  </si>
  <si>
    <t>Se origina en la planificación para el periodo 2024, de conformidad al requerimiento Planificación Institucional.</t>
  </si>
  <si>
    <t>Se formula el PAO a ejecutarse en el ejercicio económico 2025; asimismo, se incorporó en el Sistema SIVIPLAN.</t>
  </si>
  <si>
    <t xml:space="preserve">Informe del seguimiento anual del Plan Anual Operativo de la Auditoría Interna (POI-2023). </t>
  </si>
  <si>
    <t>Informe comunicado a la Unidad de Planificación Institucional con oficio AI-004-2024 de fecha 19/01/2024.</t>
  </si>
  <si>
    <t xml:space="preserve">Informe del seguimiento trimestral del Plan Operativo de la Auditoría Interna (POI-2024). </t>
  </si>
  <si>
    <t>El seguimiento fue planificado de forma semestral; sin embargo, por requerimiento de la UPI el seguimiento del PAO en el 2024 será con una periodicidad trimestral.</t>
  </si>
  <si>
    <t>Se comunica mediante correo electrónico a la jefatura de la UPI, en fecha 05 de julio de 2024.</t>
  </si>
  <si>
    <t xml:space="preserve">Se comunica seguimiento a la UPI mediante correo electrónico de fecha 05/09/2024
</t>
  </si>
  <si>
    <t>Se brinda seguimiento al PAO-2024 correspondiente al IV Trimestre de 2024; no obstante, hasta enero de 2025 se comunica a Planificación Institucional.</t>
  </si>
  <si>
    <t>Seguimiento I Trimestre comunicado con oficio AI-067-2024, II seguimiento correo electrónico 05/07/2024, III Trimestre oficio AI-192-2024 y IV Trimestre con oficio AI-013-2025.</t>
  </si>
  <si>
    <t>Ejecución del ejercicio de la autoevaluación del Sistema de control Interno.</t>
  </si>
  <si>
    <t>Número de oficios</t>
  </si>
  <si>
    <t>Brenda Pineda Rodríguez
Fernanda Castro Gómez
Bertha Sánchez López
Elvira Navarro Sandí
José Rafael Campos
Luis Camacho Calvo</t>
  </si>
  <si>
    <t>Se origina en la planificación para el periodo 2024, esta actividad dependerá de la habilitación en el sistema Sinergy de la Autoevaluación del SCI para el año 2023.</t>
  </si>
  <si>
    <t>Ejecución de la autoevaluación del Sistema de Control Interno (SCI) realizada el 22 de octubre de 2024, documentada en la minuta N.º 06-2024.</t>
  </si>
  <si>
    <t>Ejecución del ejercicio de identificación de factores de riesgo y actualización del SEVRIMAG.</t>
  </si>
  <si>
    <t>Se origina en la planificación para el periodo 2024, esta actividad dependerá de la habilitación en el sistema SEVRIMAG del SCI para el año 2024.</t>
  </si>
  <si>
    <t>Ejecución del ejercicio SEVRIMAG realizado los días 25, 28, 29 y 30 de octubre de 2024, documentado en la minuta N.º 009-2024.</t>
  </si>
  <si>
    <t>Establecimiento, control y ejecución del plan de capacitación de la Auditoría Interna.</t>
  </si>
  <si>
    <t>Brenda Pineda Rodríguez</t>
  </si>
  <si>
    <t>Se origina en la planificación para el periodo 2024, requerimiento anual del DGIRH.</t>
  </si>
  <si>
    <t>Se realiza el plan de capacitación de la AI-MAG para el periodo 2025. Se comunica a la Unidad de Gestión del Desarrollo con oficio AI-194-2024 de fecha 29/10/2024.</t>
  </si>
  <si>
    <t>Ejecución de reuniones con el personal de la AI-MAG.</t>
  </si>
  <si>
    <t>Se origina en la planificación para el periodo 2024, reuniones trimestrales para analizar el accionar y seguimiento de los procesos, procedimientos y actividades de la AI-MAG.</t>
  </si>
  <si>
    <t>Minuta N.° 03-2024-AI-MAG correspondiente a la reunión trimestral realizada en fecha 03 de mayo de 2024.</t>
  </si>
  <si>
    <t>Se realiza reunión trimestral en fecha 21/08/2024, misma documentada en minuta N.°004-2024</t>
  </si>
  <si>
    <t>Reuniones documentadas en minutas en fecha  18/12/2024</t>
  </si>
  <si>
    <t>Reuniones documentadas en minutas en fecha 03 de mayo de 2024, 30/07/2024 y 18/12/2024</t>
  </si>
  <si>
    <t>Ejecución de la evaluación del desempeño correspondiente al periodo 2023.</t>
  </si>
  <si>
    <t>Expediente administrativo del funcionario</t>
  </si>
  <si>
    <t>Realizar en el mes de febrero de 2023 la evaluación del personal de la AI-MAG.</t>
  </si>
  <si>
    <t>Se comunica a DGIRH la ejecución de la evaluación con oficio AI-029-2024 de fecha 04/03/2024, con los adjuntos pertinentes.</t>
  </si>
  <si>
    <t>Determinación de Expectativas de desempeño correspondiente al periodo 2025.</t>
  </si>
  <si>
    <t>Realizar la determinación de Expectativas del personal de la AI-MAG.</t>
  </si>
  <si>
    <t>El 19 de diciembre de 2024, la auditora interna de AI-MAG envió un correo electrónico a los funcionarios de la AI-MAG solicitando la firma de las expectativas correspondientes al periodo 2025, de acuerdo con la información ingresada en el Sistema SIVIPLAN, debido a que la Administración no envió los formularios.</t>
  </si>
  <si>
    <t>Preparar informe semestral sobre la implementación de la disposición 4.5 del informe DFOE-SOS-IF-00003-2021.</t>
  </si>
  <si>
    <t>Informar a la CGR sobre el estado de avance en la implementación de la disposición 4.5 del Informe DFOE-SOS-IF-00003-2021.</t>
  </si>
  <si>
    <t>El seguimiento fue planificado para el segundo semestre del periodo 2024; no obstante, por requerimiento de la CGR con oficio DFOE-SEM-0051 (oficio 00288), se realiza el seguimiento en el primer semestre de 2024 mediante oficio AI-007-2024 de fecha 30 de enero de 2024 y oficio AI-017-2024 de fecha 20 de febrero de 2024. Por otra parte, no se programa más seguimientos ya que con oficio DFOE-SEM-0402 (02537-2024), la CGR comunica la finalización del proceso de seguimiento de la disposición 4.5 del informe N.º DFOE-SOS-IF-00003-2021, emitido por la Contraloría General de la República.</t>
  </si>
  <si>
    <t>Comunicar sobre la gestión de la AI-MAG (Transparencia)</t>
  </si>
  <si>
    <t xml:space="preserve"> Número de publicaciones                  </t>
  </si>
  <si>
    <t>Se origina de los resultados obtenidos de la planificación para el periodo 2024 con periodicidad semestral.</t>
  </si>
  <si>
    <t>En fecha 7 de febrero de 2024 se remite a la Unidad de Comunicación la información pertinente para que sea publicada, mismas sobre los productos ejecutados en el segundo semestre del periodo 2023.</t>
  </si>
  <si>
    <t>Mediante correo electrónico de fecha 02/09/2024 se solicita a la jefatura de Comunicación Institucional publicar en la página WEB los informs de la AI-MAG. Mismos quedan publicados en fecha 04/09/2024.</t>
  </si>
  <si>
    <t>En fecha 7 de febrero de 2024 se remite a la Unidad de Comunicación la información pertinente para que sea publicada, mismas sobre los productos ejecutados en el segundo semestre del periodo 2023. Y en fecha 04/09/2024 el segundo correo con la información correspondiente al I Semestre de 2024.</t>
  </si>
  <si>
    <t>Revisión y actualización del procedimiento 8P05-01, Estudios de Auditoría; asimismo, los formularios del mismo.</t>
  </si>
  <si>
    <t>Sistema de Gestión de Calidad</t>
  </si>
  <si>
    <t>Fernanda Castro Gómez</t>
  </si>
  <si>
    <t>Se origina en la planificación para el periodo 2024, cumplimiento de la disposición 4,5 del informe DFOE-SOS-IF-00003-2021.</t>
  </si>
  <si>
    <t>c</t>
  </si>
  <si>
    <t>Al III trimestre de 2024 la actividad cuenta con un avance del 50% y, se traslada su ejecución para el II semestre de 2025, debido a que se designó a la funcionaria a atender un requerimiento de la CGR de conformidad al oficio N.° 15634-2024 de fecha 3 de octubre de 2024.</t>
  </si>
  <si>
    <t>La actividad queda con un 50% de avance y se traslada finiquito para el periodo 2025, oficio AI-169-2024 Segunda Modificación PAO-2024, remitido a Planificación Instiucional en fecha 29 de agosto de 2024</t>
  </si>
  <si>
    <t>Actualización del procedimiento 8P05-02, Atención de presuntos hechos irregulares</t>
  </si>
  <si>
    <t>SE ELIMINA DEL PAO-2024 Y SE TRASLADA PARA EL PAO DEL PERÍODO 2025. Su traslado obedece a la incorporación en el PAO-2024 la elaboración del Macroproceso de la AI-MAG y las fichas de los procesos de la AI-MAG por requerimiento de la UPI. Asimismo, se amplió el alcance de la actividad N.º 22 del PAO denominada “Revisión y actualización del procedimiento 8P05-01, Estudios de Auditoría” de conformidad con lo establecido en las Normas Generales de Auditoría para el Sector Público (capítulo III, IV y V) y las Normas para el ejercicio de la Auditoría Interna en el Sector Público (acápite 1.1.4 Servicios de la auditoría interna). (Ver oficio AI-169-2024 sobre II modificación al PAO-2024)</t>
  </si>
  <si>
    <t>Actividad eliminada (con justificación) de conformidad a la modificación solicitada a Planificación Institucional, con oficio AI-169-2024 de fecha 29 de agosto de 2024.</t>
  </si>
  <si>
    <t>Formulación del procedimiento para normalizar la elaboración del Plan Anual de Trabajo de la AI-MAG</t>
  </si>
  <si>
    <t>Documento</t>
  </si>
  <si>
    <t>Dicha actividad se encontraba planificada para finalizar en el segundo semestre de 2023; no obstante, para el periodo 2023 quedó con un 80% de avance la razón fue que la persona funcionaria encargada de la actividad fue asignada para realizar ajustes al ROFAI del Ministerio mismas derivadas de modificaciones realizadas por la Asesoría Jurídica, mismas no autorizadas por la AI-MAG. Por lo antes citado debió retomar su ejecución de la actividad en el periodo 2024 por lo cual se requiere INCLUIRLA para ser finiquitada en el II Trimestre de 2024.</t>
  </si>
  <si>
    <t>Dicha actividad se encontraba planificada para finalizar en el segundo semestre de 2023; no obstante, para el periodo 2023 quedó con un 80% de avance la razón fue que la persona funcionaria encargada de la actividad fue asignada para realizar ajustes al ROFAI del Ministerio mismas derivadas de modificaciones realizadas por la Asesoría Jurídica, que no autorizadas por la AI-MAG. Por lo antes citado debió retomar su ejecución de la actividad en el periodo 2024 por lo cual incluyó en el PAO-2024 para ser finiquitada.</t>
  </si>
  <si>
    <t>Elaboración del Macroproceso de Auditoría Interna, como base para la formulación de las fichas de procesos de la Auditoría Interna</t>
  </si>
  <si>
    <t>Plantilla de Macroprocesos</t>
  </si>
  <si>
    <t>Se incluye en el PAO-2024, en  cumplimiento sobre el requerimiento realizado por Planificación Institucional, debido a la migración al Sistema Integrado de Gestión de la Calidad, comunicado en Boletín MAG B-129-2024”.</t>
  </si>
  <si>
    <t>Se cumple con la elaboración de la ficha del macroproceso de la AI-MAG.</t>
  </si>
  <si>
    <t>La inclusión de la actividades obedece al  requerimiento de la Unidad de Planificación Institucional mediante el Boletín MAG N.º B-129-2024 de fecha 04 de marzo de 2024.</t>
  </si>
  <si>
    <t>Formulación de las fichas de procesos de la Auditoría Interna, en atención del Macroproceso de AI y como base para el establecimiento de los procedimientos internos</t>
  </si>
  <si>
    <t>Ficha de proceso</t>
  </si>
  <si>
    <t>Se incluye en el PAO-2024, en  cumplimiento sobre el requerimiento realizado por Planificación Institucional, debido a la migración al Sistema Integrado de Gestión de la Calidad, comunicado en Boletín MAG B-129-2024”.. Como resultado se elaboraron 6 fichas de procesos a saber:
1. AFG-PO-01 Gestión de la Planificación (09/07/2024).
2. AFG-PO-02 Servicios de Auditoría Interna (10/07/2024)
3. AFG-PO-03 Atención de presuntos hechos irregulares (15/07/2024).
4. AFG-PO-04 Servicios Preventivos (23/07/2024).
5. AFG-PO-05 Gestión de los Recursos (09/08/2024).
6. AFG-PO-06 Administración y comunicación de la información (20/08/2024).</t>
  </si>
  <si>
    <t>Se cumple con la elaboración de las siguientes fichas de procesos: 
1. AFG-PO-01 Gestión de la Planificación (09/07/2024).
2. AFG-PO-02 Servicios de Auditoría Interna (10/07/2024)
3. AFG-PO-03 Atención de presuntos hechos irregulares (15/07/2024).
4. AFG-PO-04 Servicios Preventivos (23/07/2024).
5. AFG-PO-05 Gestión de los Recursos (09/08/2024).
6. AFG-PO-06 Administración y comunicación de la información (20/08/2024).</t>
  </si>
  <si>
    <r>
      <t xml:space="preserve">Actividades no programables </t>
    </r>
    <r>
      <rPr>
        <b/>
        <vertAlign val="superscript"/>
        <sz val="8"/>
        <rFont val="HendersonSansW00-BasicLight"/>
      </rPr>
      <t>12</t>
    </r>
  </si>
  <si>
    <t>Seguimiento de recomendaciones emitidas por la AI y disposiciones que emitan la CGR, Despachos de CPA`s y otros órganos de control y fiscalización externo.</t>
  </si>
  <si>
    <t>Archivo de gestión</t>
  </si>
  <si>
    <t>Fernanda Castro Gómez
Bertha Sánchez López
Elvira Navarro Sandí
José Rafael Campos
Luis Camacho Calvo</t>
  </si>
  <si>
    <t>Se origina en la planificación para el periodo 2024, vinculada al de las recomendaciones establecidas en los informes de la AI-MAG y órganos externos de fiscalización; asimismo, las disposiciones trasladadas a la AI-MAG para su seguimiento. No cuantificado, según demanda.</t>
  </si>
  <si>
    <t>1. INF-MAG-AI-004-2023; 2. Informe AI-054-2016; 3. DFOE-EC-IF-003-2022: 4. Informe AI-036-2017: 5. Informe N.°001-2019 SNITTA: 6. informes AC 010-2011: 7. AI 094-2015: 8. AS 001-2024: 9. AS 002-2024; 10.  AI-007-2024 DFOE-SEM-0051(0288); 11.  AI-074-2024 FINALIZA ADVERTENCIA AD 001-2021; 12.  8F07 HT3 Seguimiento AD-001-2022; 13. AI-107-2024 Solicitud CGR; 14. Informe MAG-AI-INF-01-2022; 15. Informe MAG-AI-INF-05-2023.</t>
  </si>
  <si>
    <t xml:space="preserve"> Informe N.º MAG-AI-INF-02-2022,  MAG-AI-INF-003-2022, AD 003-2023</t>
  </si>
  <si>
    <t>Informes:  SENASA-AI-135-2020, SENASA-AI-027-2022, SENASA-AI-056-2022, SENASA-AI-061-2021, SENASA-AI-075-2021, SENASA-AI-018-2022, DFOE-EC-IF-00018-2016 , AI-SFE-SA-INF-001-2021, AI-SFE-SA-INF-002-2023, Informe AC 010-2011, Informe AI 094-2015, MAG-AI-INF-04-2022, AI-200-2022, AI-210-2024,  Informe MAG-AI-INF-03-2023 y MAG-AI-INF-03-2022.</t>
  </si>
  <si>
    <t>Se brindó seguimiento a un total de 34 informes con recomendaciones, disposiciones, asesoramiento, advertencias según corresponde.</t>
  </si>
  <si>
    <t>Implementación y seguimiento de las oportunidades de mejora establecidas en el Plan de Mejora producto de la Evaluación de calidad de la AI-MAG.</t>
  </si>
  <si>
    <t>Expediente administrativo del Proyecto</t>
  </si>
  <si>
    <t>No cuantificado, según fecha propuesta para la oportunidad de mejora establecida.</t>
  </si>
  <si>
    <t>Actualización del ROFAI a partir de fecha 10 de enero de 2024 se publica el Decreto Ejecutivo N.°44381-MAG “Reglamento de organización y funcionamiento de la auditoría interna del Ministerio de Agricultura y Ganadería”, publicado en la Gaceta N.º 45 del 08 de marzo de 2024, alcance N.º 50.</t>
  </si>
  <si>
    <t>Ejecución de Servicios Preventivos de Asesoría.</t>
  </si>
  <si>
    <t>Se origina en la planificación para el periodo 2024, cumplimiento normativo. No cuantificado, según demanda.</t>
  </si>
  <si>
    <t>Comunicación del servicio preventivo AS-001-2024 de fecha 16/02/2024 con oficio AI-016-2024.</t>
  </si>
  <si>
    <t>1. AS 002-2024 comunicada con oficio AI 073-2024 del 22/04/2024</t>
  </si>
  <si>
    <t>Comunicación del servicio preventivo AS-001-2024 de fecha 16/02/2024 con oficio AI-016-2024.
AS 002-2024 comunicada con oficio AI 073-2024 del 22/04/2024</t>
  </si>
  <si>
    <t>Ejecución de Servicios Preventivos de Advertencia.</t>
  </si>
  <si>
    <t>Se origina en la planificación para el periodo 2024, cumplimiento normativo. No cuantificado, según toma de conocimiento de la AI-MAG sobre tema irregular.</t>
  </si>
  <si>
    <t>1. AD-01-2024 comunicada con oficio AI-132-2024.</t>
  </si>
  <si>
    <t>1. AD-02-2024 comunicada con oficio AI-164-2024.</t>
  </si>
  <si>
    <t>AD-003-2024 comunicada con oficio AI-202-2024 de fecha 05/11/2024.</t>
  </si>
  <si>
    <t>AD-01-2024 comunicada con oficio AI-132-2024.
AD-02-2024 comunicada con oficio AI-164-2024.
AD-003-2024 comunicada con oficio AI-202-2024 de fecha 05/11/2024.</t>
  </si>
  <si>
    <t>Ejecución de Servicio preventivo de autorización de libros de contabilidad, de actas y otros, que deben llevarse en la institución.</t>
  </si>
  <si>
    <t>Cantidad de libros legalizados</t>
  </si>
  <si>
    <t>Libro de actas</t>
  </si>
  <si>
    <t>1. Asiento N.° 536 (Razon de cierre)
2. Asiento N.° 537 (Razón de apertura)</t>
  </si>
  <si>
    <t>1. Asiento N.° 538 (Razon de cierre)
2. Asiento N.° 597 (Razón de apertura)</t>
  </si>
  <si>
    <t>Asiento N.º 540
(Razón de apertura)</t>
  </si>
  <si>
    <t>Asiento N.º 536
(Razón de cierre)
Asiento N.º 537
(Razón de apertura)
Asiento N.º 538
(Razón de cierre)
Asiento N.º 539
(Razón de apertura)
Asiento N.º 540
(Razón de apertura)</t>
  </si>
  <si>
    <t>Atención de presuntos hechos irregualres (recepción de denuncia, validación de criterios, análisis inicial, investigación y relación de hechos).</t>
  </si>
  <si>
    <t>Elvira Navarro Sandí</t>
  </si>
  <si>
    <t>Es importante enfatizar el carácter confidencial de las investigaciones en trámite, principalmente en cuanto a la protección de la identidad del denunciante en concordancia al Artículo 6º de la Ley General de Control Interno, Ley N.º 8292 y el Artículo 8º de la Ley sobre el Enriquecimiento Ilícito en la Función Pública, Ley N.º 8422.</t>
  </si>
  <si>
    <t>Atención de reuniones en temas de competencia de la AI-MAG.</t>
  </si>
  <si>
    <t>Durante el año se participa en múltiples reuniones asesorando en temas de competencia de la AI-MAG.</t>
  </si>
  <si>
    <t>Reunión trimestral con la Autoridad Superior, documentada mediante Minuta N.°02-2024 de fecha 01/02/2024.</t>
  </si>
  <si>
    <t>Reunión con veceministro administrativo de fecha 29/11/2024, documentada en minuta N.°08-2024</t>
  </si>
  <si>
    <t>Reunión trimestral con la Autoridad Superior, documentada mediante Minuta N.°02-2024 de fecha 01/02/2024.
Reunión con veceministro administrativo de fecha 29/11/2024, documentada en minuta N.°08-2024</t>
  </si>
  <si>
    <t>Atención de traslados de oficios (DM-MAG) del Despacho Ministerial.</t>
  </si>
  <si>
    <t>Atención TD 2024-7773 oficio No. 12398 
(DGA-USI-0365) de la Contraloría General de la 
República sobre responsabilidades en materia de 
declaraciones juradas de bienes. (Atendido con oficio AI-159-2024)</t>
  </si>
  <si>
    <t>Atención TD 2024-7773 oficio No. 12398 (DGA-USI-0365) de la Contraloría General de la República sobre responsabilidades en materia de declaraciones juradas de bienes. (Atendido con oficio AI-159-2024)</t>
  </si>
  <si>
    <t>Ejecución del Plan de Mitigación de riesgos (SEVRIMAG).</t>
  </si>
  <si>
    <t>SEVRIMAG</t>
  </si>
  <si>
    <t>Esta actividad depende de la planificación de las acciones establecidas en el Plan de Mitigación de Riesgos del año 2024.</t>
  </si>
  <si>
    <t>Para el periodo 2024, se identificaron nuevos riesgos, lo que implicó la elaboración de un nuevo Plan de mitigación, al cual se le dará seguimiento durante el periodo 2025-2026.</t>
  </si>
  <si>
    <t>Ejecución del Plan de Mejora de la Autoevaluación del Sistema de Control Interno del año 2024 de la AI-MAG.</t>
  </si>
  <si>
    <t>Sinergy</t>
  </si>
  <si>
    <t>Esta actividad depende de la planificación de acciones establecidas en el Plan de Mejora del año 2024.</t>
  </si>
  <si>
    <t>Para el ejerccio de la autoevaluación del SCI no se identificó un Pla de Mejora ya que se cumple con lo requerido.</t>
  </si>
  <si>
    <t xml:space="preserve">Registro e ingreso de correspondencia en los diferentes sistemas destinados para dicha actividad. </t>
  </si>
  <si>
    <t>Número de oficios enviados y recibidos registrados e ingresados en los sistemas.</t>
  </si>
  <si>
    <t>Base de datos de correspondencia</t>
  </si>
  <si>
    <t>Secretaria</t>
  </si>
  <si>
    <t>La actividad se realiza para tener un mejor control y respaldo de la información recibida y enviada.</t>
  </si>
  <si>
    <t>Cantidad de oficios ingresados por medio del Sistema Informático denominado: "Gestión de la documentación" del N.º 001 al 060 de periodo 2024</t>
  </si>
  <si>
    <t>Cantidad de oficios ingresados por medio del Sistema Informático denominado: "Gestión de la documentación" del N.º 61 al 150 de periodo 2024</t>
  </si>
  <si>
    <t>Cantidad de oficios ingresados por medio del Sistema Informático denominado: "Gestión de la documentación" del N.º 151 al 180 de periodo 2024</t>
  </si>
  <si>
    <t>Cantidad de oficios ingresados por medio del Sistema Informático denominado: "Gestión de la documentación" del N.º 001 al 231 de periodo 2024</t>
  </si>
  <si>
    <t>Registro y control de los productos comunicados por la AI-MAG a la AA.</t>
  </si>
  <si>
    <t>Número de riesgos identificados</t>
  </si>
  <si>
    <t>La actividad se realiza para tener un mejor control y respaldo de los productos que genera la AI-MAG, misma comunicada a la AA.</t>
  </si>
  <si>
    <t>Gestión de Consecutivos de: oficios 2023-2024, circulares, asesorías, advertencias, traslados de bienes, minutas.</t>
  </si>
  <si>
    <t>Cantidad de oficios comunicados a la AA entre otros</t>
  </si>
  <si>
    <t>Transferencia Interna de series documentales al Archivo Central.</t>
  </si>
  <si>
    <t>No de listas de Transferencia</t>
  </si>
  <si>
    <t>Documentos transferidos según lista.</t>
  </si>
  <si>
    <t>De conformidad a la tabla de plazos establecida par los documentos.</t>
  </si>
  <si>
    <t>Colaboración en temas administrativos a la jefatura y a los compañeros de los distintos procesos (solicitudes de información, realización de borradores de oficios, colaboración con la logísticas de algunos temas, entre otros).</t>
  </si>
  <si>
    <t>Número de documentos elaborados como apoyo a la Jefatura, así como de los procesos.</t>
  </si>
  <si>
    <t>SharePoint 365</t>
  </si>
  <si>
    <t>La actividad se realiza según requerimientos del equipo de la Auditoría Interna.</t>
  </si>
  <si>
    <t>Colaboración en el proceso de servicios preventivos.</t>
  </si>
  <si>
    <t>Coordinación con la Proveeduría del MAG, organización y acomodo de oficinas, colaboración en el proceso de servicios preventivos.</t>
  </si>
  <si>
    <t>Actualización del control y registro sobre la legalización de libros de actas</t>
  </si>
  <si>
    <t>Capacitaciones para el personal de la auditoria. Impartida por empresas privadas o públicas.</t>
  </si>
  <si>
    <t>Número de talleres</t>
  </si>
  <si>
    <t>Lista de asistencia</t>
  </si>
  <si>
    <t>Fernanda Castro Gómez
Bertha Sánchez López
Elvira Navarro Sandí
José Rafael Campos
        Luis Camacho Calvo                           Brenda Pineda Rodríguez                Lincey Retana Peréz</t>
  </si>
  <si>
    <t>Taller de Archivo y desestimación de denuncias y relaciones de hechos.</t>
  </si>
  <si>
    <t>1. Participación en la presentación de resultados del Índice de Capacidad de Gestión 2023, impartida por la CGR.
2. Webinar impartido por el Ministerio de Hacienda sobre “Requerimientos de Presentación de Estados Financieros (EEFF) y Balanza de Apertura”
3. Taller "Adecuada gestión de conflictos de interés" impartido por la Procuraduría de la Ética Pública.
4. Curso "Desestimación y archivo de denuncias"
5. Capacitación Normativa NICSP y Requerimientos de Contabilidad Nacional</t>
  </si>
  <si>
    <t>Capacitación Técnicas básicas para la comunicación asertiva, impartida por ARISOL los días 26 noviembre, 03 y 10 de diciembre de 2024.
Capacitación  Taller de servicio al cliente en la función pública, impartida por ARISOL los días 05 y 12 de diciembre de 2024.
Taller para relaciones de hechos para Auditores Internos, 18, 25 de noviembre y 02 de diciembre de 2024.</t>
  </si>
  <si>
    <t>1. Participación en la presentación de resultados del Índice de Capacidad de Gestión 2023, impartida por la CGR.
2. Webinar impartido por el Ministerio de Hacienda sobre “Requerimientos de Presentación de Estados Financieros (EEFF) y Balanza de Apertura”
3. Taller "Adecuada gestión de conflictos de interés" impartido por la Procuraduría de la Ética Pública.
4. Curso "Desestimación y archivo de denuncias"
5. Capacitación Normativa NICSP y Requerimientos de Contabilidad Nacional.
6. Capacitación Técnicas básicas para la comunicación asertiva.
7. Capacitación  Taller de servicio al cliente en la función pública.
8. Taller para relaciones de hechos para Auditores Internos.</t>
  </si>
  <si>
    <r>
      <rPr>
        <b/>
        <sz val="7"/>
        <color rgb="FF000000"/>
        <rFont val="HendersonSansW00-BasicLight"/>
      </rPr>
      <t>Nombre del responsable:</t>
    </r>
    <r>
      <rPr>
        <sz val="7"/>
        <color rgb="FF000000"/>
        <rFont val="HendersonSansW00-BasicLight"/>
      </rPr>
      <t xml:space="preserve"> </t>
    </r>
  </si>
  <si>
    <r>
      <t xml:space="preserve">Corresponde a la vinculación de la actividad con uno de los </t>
    </r>
    <r>
      <rPr>
        <b/>
        <sz val="7"/>
        <color theme="1"/>
        <rFont val="HendersonSansW00-BasicLight"/>
      </rPr>
      <t>Objetivos de Desarrollo Sostenible (ODS)</t>
    </r>
    <r>
      <rPr>
        <sz val="7"/>
        <color theme="1"/>
        <rFont val="HendersonSansW00-BasicLight"/>
      </rPr>
      <t>. Para más detalle, ir a la hoja "Niveles de vinculación" y</t>
    </r>
    <r>
      <rPr>
        <sz val="7"/>
        <rFont val="HendersonSansW00-BasicLight"/>
      </rPr>
      <t xml:space="preserve"> acceder</t>
    </r>
    <r>
      <rPr>
        <sz val="7"/>
        <color theme="1"/>
        <rFont val="HendersonSansW00-BasicLight"/>
      </rPr>
      <t xml:space="preserve"> (link) al icono o foto del ODS correspondiente.</t>
    </r>
  </si>
  <si>
    <r>
      <t xml:space="preserve">Corresponde a la vinculación de la actividad con uno de los indicadores del </t>
    </r>
    <r>
      <rPr>
        <b/>
        <sz val="7"/>
        <color theme="1"/>
        <rFont val="HendersonSansW00-BasicLight"/>
      </rPr>
      <t>Plan Sectorial (PS)</t>
    </r>
    <r>
      <rPr>
        <sz val="7"/>
        <color theme="1"/>
        <rFont val="HendersonSansW00-BasicLight"/>
      </rPr>
      <t>. Para más detalle, ir a la hoja "Niveles de vinculación" y revisar el indicador correspondiente. En la hoja "Desglose de niveles de vinculación"encontrará mayor desglose de información.</t>
    </r>
  </si>
  <si>
    <r>
      <t xml:space="preserve">Corresponde a la vinculación de la actividad con uno de los indicadores del </t>
    </r>
    <r>
      <rPr>
        <b/>
        <sz val="7"/>
        <color theme="1"/>
        <rFont val="HendersonSansW00-BasicLight"/>
      </rPr>
      <t>Plan Estratégico Institucional (PEI)</t>
    </r>
    <r>
      <rPr>
        <sz val="7"/>
        <color theme="1"/>
        <rFont val="HendersonSansW00-BasicLight"/>
      </rPr>
      <t>. Para más detalle, ir a la hoja "Niveles de vinculación" y revisar el indicador correspondiente.En la hoja "Desglose de niveles de vinculación"encontrará mayor desglose de información.</t>
    </r>
  </si>
  <si>
    <r>
      <t xml:space="preserve">Corresponde a la vinculación con uno de los indicadores del </t>
    </r>
    <r>
      <rPr>
        <b/>
        <sz val="7"/>
        <color theme="1"/>
        <rFont val="HendersonSansW00-BasicLight"/>
      </rPr>
      <t>Plan Operativo Institucional (POI)</t>
    </r>
    <r>
      <rPr>
        <sz val="7"/>
        <color theme="1"/>
        <rFont val="HendersonSansW00-BasicLight"/>
      </rPr>
      <t>. Para más detalle, ir a la hoja "Niveles de vinculación" y revisar el indicador correspondiente. En la hoja "Desglose de niveles de vinculación"encontrará mayor desglose de información.</t>
    </r>
  </si>
  <si>
    <t>REPORTE DE EJECUCIÓN DEL PLAN ANUAL OPERATIVO III TRIMESTRE 2024-Comunicación Institucional</t>
  </si>
  <si>
    <t>Total de actividades             III TRIMESTRE 2024</t>
  </si>
  <si>
    <t xml:space="preserve">Despacho Ministerial </t>
  </si>
  <si>
    <t xml:space="preserve">Comunicación Institucional </t>
  </si>
  <si>
    <r>
      <t xml:space="preserve">Vinculación o alineamiento de objetivos e intervenciones </t>
    </r>
    <r>
      <rPr>
        <b/>
        <vertAlign val="superscript"/>
        <sz val="7"/>
        <rFont val="Calibri (Cuerpo)"/>
      </rPr>
      <t>1</t>
    </r>
  </si>
  <si>
    <r>
      <t xml:space="preserve">ODS </t>
    </r>
    <r>
      <rPr>
        <b/>
        <vertAlign val="superscript"/>
        <sz val="7"/>
        <rFont val="Calibri (Cuerpo)"/>
      </rPr>
      <t>2</t>
    </r>
  </si>
  <si>
    <r>
      <t xml:space="preserve">PS </t>
    </r>
    <r>
      <rPr>
        <b/>
        <vertAlign val="superscript"/>
        <sz val="7"/>
        <rFont val="Calibri (Cuerpo)"/>
      </rPr>
      <t>3</t>
    </r>
  </si>
  <si>
    <r>
      <t xml:space="preserve">PEI </t>
    </r>
    <r>
      <rPr>
        <b/>
        <vertAlign val="superscript"/>
        <sz val="7"/>
        <rFont val="Calibri (Cuerpo)"/>
      </rPr>
      <t>4</t>
    </r>
  </si>
  <si>
    <r>
      <t xml:space="preserve">POI </t>
    </r>
    <r>
      <rPr>
        <b/>
        <vertAlign val="superscript"/>
        <sz val="7"/>
        <rFont val="Calibri (Cuerpo)"/>
      </rPr>
      <t>5</t>
    </r>
  </si>
  <si>
    <r>
      <t xml:space="preserve">Responsable </t>
    </r>
    <r>
      <rPr>
        <b/>
        <vertAlign val="superscript"/>
        <sz val="7"/>
        <rFont val="Calibri (Cuerpo)"/>
      </rPr>
      <t>10</t>
    </r>
  </si>
  <si>
    <r>
      <t xml:space="preserve">Observaciones/supuestos/ Limitaciones </t>
    </r>
    <r>
      <rPr>
        <b/>
        <vertAlign val="superscript"/>
        <sz val="7"/>
        <rFont val="Calibri (Cuerpo)"/>
      </rPr>
      <t>11</t>
    </r>
  </si>
  <si>
    <r>
      <t xml:space="preserve">Unidad de medida </t>
    </r>
    <r>
      <rPr>
        <b/>
        <vertAlign val="superscript"/>
        <sz val="7"/>
        <rFont val="Calibri (Cuerpo)"/>
      </rPr>
      <t>7</t>
    </r>
  </si>
  <si>
    <r>
      <t xml:space="preserve">Medios de Verificación </t>
    </r>
    <r>
      <rPr>
        <b/>
        <vertAlign val="superscript"/>
        <sz val="7"/>
        <rFont val="Calibri (Cuerpo)"/>
      </rPr>
      <t>8</t>
    </r>
  </si>
  <si>
    <r>
      <t xml:space="preserve">Meta por Trimestre </t>
    </r>
    <r>
      <rPr>
        <b/>
        <vertAlign val="superscript"/>
        <sz val="7"/>
        <rFont val="Calibri (Cuerpo)"/>
      </rPr>
      <t>9</t>
    </r>
  </si>
  <si>
    <t>Monitoreo, análisis y revisión de la información difundida en medios de comunicación masiva</t>
  </si>
  <si>
    <t xml:space="preserve">Informes emitidos </t>
  </si>
  <si>
    <t xml:space="preserve"> Maritza Miranda; Pilar Jiménez, Andrea Alvarado, Adeligia Jiménez,  Rosa Brenes S. </t>
  </si>
  <si>
    <t xml:space="preserve">Acceso limitado a ciertos medios porque no se pagan suscripciones </t>
  </si>
  <si>
    <t>Monitoreos diarios</t>
  </si>
  <si>
    <t xml:space="preserve"> Pilar Jiménez; Andrea Alvarado</t>
  </si>
  <si>
    <t xml:space="preserve">El año es bisiesto, lo cual no se tomó en cuenta a la hora de la planificación inicial. </t>
  </si>
  <si>
    <t>Monitoreos mensuales</t>
  </si>
  <si>
    <t>Maritza Miranda; Andrea Alvarado</t>
  </si>
  <si>
    <t xml:space="preserve">Publicación se coordina con encargados de sitio Web. </t>
  </si>
  <si>
    <t>Reportes semestrales</t>
  </si>
  <si>
    <t xml:space="preserve">Reporte se basa en monitoreo diario, por lo que le afectan las mismas limitaciones. </t>
  </si>
  <si>
    <t xml:space="preserve">Se contempla la preparación de informes ampliados semestrales. </t>
  </si>
  <si>
    <t xml:space="preserve">Investigación, redacción y divulgación de comunicados de prensa y avisos a los públicos de interés por las distintas plataformas institucionales. </t>
  </si>
  <si>
    <t xml:space="preserve"> Número de comunicados de prensa</t>
  </si>
  <si>
    <t>Publicaciones realizadas</t>
  </si>
  <si>
    <t>Todo el equipo de la Unidad</t>
  </si>
  <si>
    <t xml:space="preserve">Se estima un número de comunicados. Sin embargo, la actividad depende de la demanda. </t>
  </si>
  <si>
    <t xml:space="preserve">La demanda supera la expectativa planteada en el primer trimestre </t>
  </si>
  <si>
    <t>Meta desarollada según demanda</t>
  </si>
  <si>
    <t>Meta desarrollada según demanda</t>
  </si>
  <si>
    <t>Publicación de comunicados de prensa y avisos</t>
  </si>
  <si>
    <t>Intranet, SharePoint</t>
  </si>
  <si>
    <t>Todo el equipo</t>
  </si>
  <si>
    <t>Boletines enviados a públicos externos (BOLETINES DEL MAG-SFE-SENASA)</t>
  </si>
  <si>
    <t xml:space="preserve">Número de publicaciones                 </t>
  </si>
  <si>
    <t xml:space="preserve">Todo el equipo </t>
  </si>
  <si>
    <t>La demanda supera la expectativa planteada en el primer trimestre</t>
  </si>
  <si>
    <t xml:space="preserve">Atención de información de medios de comunicación (correos,boletines, whatsapp) </t>
  </si>
  <si>
    <t>Número de consultas</t>
  </si>
  <si>
    <t xml:space="preserve">Es una actividad que depende de la demanda de consultas. </t>
  </si>
  <si>
    <t xml:space="preserve">Esta actividad depende de la demanda. En este trimestre las consultas de medios de prensa no fueron las estimadas. </t>
  </si>
  <si>
    <t xml:space="preserve">Organización de conferencias de prensa, FB Live, otras actividades divulgativas, protocolarias y giras. </t>
  </si>
  <si>
    <t xml:space="preserve"> Número de eventos o actividades</t>
  </si>
  <si>
    <t xml:space="preserve">Depende de la demanda </t>
  </si>
  <si>
    <t>Organización de conferencias de prensa/Live/Otras actividades divulgativas</t>
  </si>
  <si>
    <t>Depende de la demanda de Despachos</t>
  </si>
  <si>
    <t>Apoyo y organización de actividades protocolarias</t>
  </si>
  <si>
    <t xml:space="preserve">Es una actividad que se desarrolla por demanda  y  para el primer trimestre del 2024 superó la expectativa planetada </t>
  </si>
  <si>
    <t xml:space="preserve">Administración de Plataformas digitales (RRSS, blog y sitios Web) </t>
  </si>
  <si>
    <t>Redes sociales intitucionales</t>
  </si>
  <si>
    <t>César Cordero; Susana Hütt, Juan Carlos Jiménez, Rosa Brenes; Flor Agüero, Pilar Jiménez, Andrea Alvarado</t>
  </si>
  <si>
    <t xml:space="preserve">Las estadísticas de las RRSS se convierten en un instrumento de medición. </t>
  </si>
  <si>
    <t>Es una actividad que se desarrolla por demanda y para el primer trimestre del 2024 superó la expectativa planetada</t>
  </si>
  <si>
    <t xml:space="preserve">Generación de contenidos </t>
  </si>
  <si>
    <t>Número de posteos</t>
  </si>
  <si>
    <t>Atención de usuarios y seguidores</t>
  </si>
  <si>
    <t>César Cordero; Susana Hütt, Juan Carlos Jiménez, Rosa Brenes; Flor Agüero, Pilar Jiménez; Andrea Alvarado</t>
  </si>
  <si>
    <t>Actualización de sitios Web institucionales</t>
  </si>
  <si>
    <t xml:space="preserve">Susana Hütt, Jéssika Lizano </t>
  </si>
  <si>
    <t xml:space="preserve">Actualizaciones realizadas </t>
  </si>
  <si>
    <t xml:space="preserve">Gerencia de RRSS institucionales: manuales, manejo y asesorias. </t>
  </si>
  <si>
    <t>César Cordero; Rosa Brenes; Juan Carlos Jiménez, Andrea Alvarado.</t>
  </si>
  <si>
    <t>Depende de la demanda de asesorías por parte de las dependencias de la instituciones</t>
  </si>
  <si>
    <t xml:space="preserve">Diseño y ejecución de planes de Comunicación y de estrategias institucionales e Interinstitucionales </t>
  </si>
  <si>
    <t xml:space="preserve"> Número de campañas o planes de comunicación</t>
  </si>
  <si>
    <t xml:space="preserve">César Cordero; Rosa Brenes S; Adeligia Jiménez; Maritza Miranda M. </t>
  </si>
  <si>
    <t>Depende de la demanda</t>
  </si>
  <si>
    <t xml:space="preserve">Divulgación de mensajes de interes al personal institucional </t>
  </si>
  <si>
    <t>Número de boletines</t>
  </si>
  <si>
    <t>Adeligia Jiménez; Maritza Miranda; Susana Hütt, Flor Agüero, Pilar Jiménez y Andrea Alvarado</t>
  </si>
  <si>
    <t xml:space="preserve">Según demanda </t>
  </si>
  <si>
    <t xml:space="preserve">Gestión de la marca institucional (revisión y aprobación de materiales, facilitación de logo y plantillas, entre otros) </t>
  </si>
  <si>
    <t>César Cordero, Rosa Brenes S., Susana Hütt; Juan Carlos Jiménez; Andrea Alvarado, Flor Agüero, Adeligia Jiménez y Pilar Jiménez</t>
  </si>
  <si>
    <t>Atención se da según consultas o asesorías solicitadas</t>
  </si>
  <si>
    <t xml:space="preserve">Producción de materiales audiovisuales </t>
  </si>
  <si>
    <t>Susana Hütt, Juan Carlos Jiménez, Alejandro Gámez, Andrea Alvarado y César Cordero</t>
  </si>
  <si>
    <t xml:space="preserve">Dependen de la demanda </t>
  </si>
  <si>
    <t xml:space="preserve">Producción de vídeos </t>
  </si>
  <si>
    <t xml:space="preserve">Susana Hütt, Juan Carlos Jiménez, Alejandro Gámez, Andrea Alvarado y César Cordero </t>
  </si>
  <si>
    <t xml:space="preserve">Diseño Gráfico y diagramación </t>
  </si>
  <si>
    <t xml:space="preserve">Susana Hütt, Juan Carlos Jiménez, Alejandro Gámez,  Andrea Alvarado  y César Cordero </t>
  </si>
  <si>
    <t>Revisión y actualización de la ficha de proceso, procedimiento de Gestión de la Comunicación Institucional</t>
  </si>
  <si>
    <t>Se atienden las convocatorias de los encargados de dichas revisiones: Gestión de Calidad</t>
  </si>
  <si>
    <t>Revisión y replanteamiento del macroproceso de Comunicación en coordinación con UPI</t>
  </si>
  <si>
    <t xml:space="preserve">En coordinación con el Gestor de Calidad, se procedió a la revisión y aprobación de 4 de los procesos de la Unidad. </t>
  </si>
  <si>
    <t>Meta desarrollada en coordinación con el área de Gestión de Calidad</t>
  </si>
  <si>
    <t>Realización de la Autoevaluación del Sistema de Control Interno de la Unidad de Prensa (Plan de Mejora).</t>
  </si>
  <si>
    <t xml:space="preserve"> Número de registros  </t>
  </si>
  <si>
    <t>Synergy</t>
  </si>
  <si>
    <t xml:space="preserve">Se ajusta a la programación establecia de Control Inerno </t>
  </si>
  <si>
    <t>Control Interno reacomodo el cronograma y esta revisión se realizará a fin del periodo.</t>
  </si>
  <si>
    <t>Se realizó en fechas indicadas por el área de Control Interno</t>
  </si>
  <si>
    <t>Realizar el proceso de valoración de riesgos de la Unidad, (Plan de Mitigación).</t>
  </si>
  <si>
    <t>Todo el equipo / Rosa Brenes; Adeligia Jiménez</t>
  </si>
  <si>
    <t>La valoración de riesgos se hace en equipo y el seguimiento la jefatura y el enlace de CI</t>
  </si>
  <si>
    <t>Los ejercicios de valoración de riesgos se realizan de acuerdo con lo establecido por el área de Control Interno</t>
  </si>
  <si>
    <t xml:space="preserve">Participación en comisiones institucionales </t>
  </si>
  <si>
    <t xml:space="preserve"> Número de reuniones</t>
  </si>
  <si>
    <t xml:space="preserve">Rosa Brenes S. y Pilar Jiménez, Susana Hütt </t>
  </si>
  <si>
    <t xml:space="preserve">Prensa es parte de la Comisión de Valores  y Acceso a Información. </t>
  </si>
  <si>
    <t xml:space="preserve">Comisión de Valores </t>
  </si>
  <si>
    <t xml:space="preserve">Rosa Brenes S. y Pilar Jiménez </t>
  </si>
  <si>
    <t xml:space="preserve">Se contemplan reuniones ordinarias establecidas de la comisión institucional y de la nacional. </t>
  </si>
  <si>
    <t xml:space="preserve">Se participó en las reuniones ordinarias y extraordinarias realizadas por la Comisión Institucional. </t>
  </si>
  <si>
    <t>GTO  Fusarium Raza 4</t>
  </si>
  <si>
    <t>Susana Hütt</t>
  </si>
  <si>
    <t xml:space="preserve">Los encargados de convocar la reunión de la comisión cancelaron la programada para el primer trimestre indicando que por temas de agenda debía ser reprogramada para una nueva fecha que se indicará posteriormente </t>
  </si>
  <si>
    <t xml:space="preserve">Meta desarrollada según demanda. Se asistió a la totalidad de las reuniones convocadas. </t>
  </si>
  <si>
    <r>
      <t xml:space="preserve">Actividades no programables </t>
    </r>
    <r>
      <rPr>
        <b/>
        <vertAlign val="superscript"/>
        <sz val="8"/>
        <rFont val="Calibri"/>
        <family val="2"/>
        <scheme val="minor"/>
      </rPr>
      <t>12</t>
    </r>
  </si>
  <si>
    <t>Monitoreo de temas específicos</t>
  </si>
  <si>
    <t>Maritza Miranda; Rosa Brenes S.; Pilar Jiménez; Andrea Alvarado</t>
  </si>
  <si>
    <t>A demanda</t>
  </si>
  <si>
    <t>Elaboración del registro fotográfico de las actividades del jerarca</t>
  </si>
  <si>
    <t xml:space="preserve">Registro fotográfico </t>
  </si>
  <si>
    <t xml:space="preserve">César Cordero; Adeligia Jiménez, Susana Hütt </t>
  </si>
  <si>
    <t xml:space="preserve">El archivo fotográfico por Administración se entrega cada cuatro años al Archivo Nacional. </t>
  </si>
  <si>
    <t>Actividad se desarrolla por cuatrienio</t>
  </si>
  <si>
    <t xml:space="preserve">Actividad se desarrolla por cuatrienio a solicitud de Archivo Nacional </t>
  </si>
  <si>
    <t>Atención de evento o situación de crisis</t>
  </si>
  <si>
    <t xml:space="preserve">Jefatura </t>
  </si>
  <si>
    <t xml:space="preserve">A demanda </t>
  </si>
  <si>
    <r>
      <t xml:space="preserve">Corresponde a la vinculación de la actividad con uno de los </t>
    </r>
    <r>
      <rPr>
        <b/>
        <sz val="7"/>
        <color theme="1"/>
        <rFont val="Calibri"/>
        <family val="2"/>
        <scheme val="minor"/>
      </rPr>
      <t>Objetivos de Desarrollo Sostenible (ODS)</t>
    </r>
    <r>
      <rPr>
        <sz val="7"/>
        <color theme="1"/>
        <rFont val="Calibri"/>
        <family val="2"/>
        <scheme val="minor"/>
      </rPr>
      <t>. Para más detalle, ir a la hoja "Niveles de vinculación" y</t>
    </r>
    <r>
      <rPr>
        <sz val="7"/>
        <rFont val="Calibri (Cuerpo)"/>
      </rPr>
      <t xml:space="preserve"> acceder</t>
    </r>
    <r>
      <rPr>
        <sz val="7"/>
        <color theme="1"/>
        <rFont val="Calibri"/>
        <family val="2"/>
        <scheme val="minor"/>
      </rPr>
      <t xml:space="preserve"> (link) al icono o foto del ODS correspondiente.</t>
    </r>
  </si>
  <si>
    <r>
      <t xml:space="preserve">Corresponde a la vinculación con uno de los indicadores del </t>
    </r>
    <r>
      <rPr>
        <b/>
        <sz val="7"/>
        <color theme="1"/>
        <rFont val="Calibri (Cuerpo)"/>
      </rPr>
      <t>Plan Operativo Institucional (POI)</t>
    </r>
    <r>
      <rPr>
        <sz val="7"/>
        <color theme="1"/>
        <rFont val="Calibri"/>
        <family val="2"/>
        <scheme val="minor"/>
      </rPr>
      <t>. Para más detalle, ir a la hoja "Niveles de vinculación" y revisar el indicador correspondiente. En la hoja "Desglose de niveles de vinculación"encontrará mayor desglose de información.</t>
    </r>
  </si>
  <si>
    <t xml:space="preserve">REPORTE DE EJECUCIÓN DEL PLAN ANUAL OPERATIVO III TRIMESTRE 2024-Cooperación Internacional </t>
  </si>
  <si>
    <t>Atender las solicitudes de oferta y demanda de cooperación internacional (modalidades, tipos de modalidades, mecanismos e información general).</t>
  </si>
  <si>
    <t>Número de solicitudes</t>
  </si>
  <si>
    <t>Base de datos de solicitudes de cooperación</t>
  </si>
  <si>
    <t xml:space="preserve">Adriana Lobo Castellón 
Ingrid Badilla Fallas
Carmen Oviedo Bonilla  </t>
  </si>
  <si>
    <t>La cantidad de estas comunicaciones  están sujetas a  las oportunidades que surjan en el marco de la cooperación internacional, que surgen a partir de la Clasificación de país como de Renta Media Alta y miembro de OCDE.</t>
  </si>
  <si>
    <t>En el primer trimestre se han atendido demandas y ofertas, más allá de lo programado, esto de acuerdo a las solicitudes de cooperación recibidas.</t>
  </si>
  <si>
    <t>En el segundo trimestre se han atendido demandas y ofertas más allá de lo programado, esto de acuerdo a las solicitudes de cooperación recibidas o demandadas.</t>
  </si>
  <si>
    <t xml:space="preserve">Se cumple con lo programado y se determina que surgieron más solicitudes que fueron atendidas por el equipo de UCI.   </t>
  </si>
  <si>
    <t xml:space="preserve">Coordinar y/o participar en reuniones con fuentes de cooperación bilateral y multilateral e instituciones rectoras de la cooperación internacional. </t>
  </si>
  <si>
    <t>Registro de Reuniones</t>
  </si>
  <si>
    <t>La participación y/o coordinación está sujeta a  las oportunidades que surjan en el marco de la cooperación internacional.</t>
  </si>
  <si>
    <t xml:space="preserve">Las reuniones se han atendido de acuerdo a los proyectos en ejecución, las acciones de seguimiento y/o nuevas solicitudes gestionadas. </t>
  </si>
  <si>
    <t>Se cumple con lo programado, además, dentro del desarrollo de las funciones de la unidad se participa en reuniones de seguimiento de los distintos procesos que lideran o acompañan.</t>
  </si>
  <si>
    <t xml:space="preserve">Apoyar y asesorar en la negociación y formulación de las solicitudes de demanda y/o oferta de un proyecto, programa, acciones puntuales o adhesiones a iniciativas gestionados por otras instituciones nacionales, en materia de cooperación internacional técnica y financiera no reembolsable. </t>
  </si>
  <si>
    <t>Limitaciones para cumplir con el requisito del socio principal o un cooperante atinente; de apoyo de la contraparte técnica; de tiempo para presentar una propuesta y presupuestarias para atender costos compartidos.</t>
  </si>
  <si>
    <t xml:space="preserve">Se han atendido propuestas en desarrollo y nuevas, de acuerdo al trabajo que se viene realizando. </t>
  </si>
  <si>
    <t xml:space="preserve">El trabajo que se ha venido desarrollando en la Unidad se ha cumplido a satisfacción en este trimestre, en el apoyo y asesoramiento a los distintos procesos de cooperación intermacional.  </t>
  </si>
  <si>
    <t>Se cumple con lo programado y se atienden todo lo que surgió al respecto.</t>
  </si>
  <si>
    <t>Formalización de nuevos proyectos de cooperación internacional técnica y financiera no reembolsable, para su presentación y aprobación ante Mideplan y MREC.</t>
  </si>
  <si>
    <t xml:space="preserve">No aprobación de la propuesta por parte del ente cooperante, por calificación de CR como país de renta media. </t>
  </si>
  <si>
    <t>De acuerdo a las oportunidades que han surgido en este primer trimestre y el acompañamiento de parte nuestra, se han formalizado esos proyectos.</t>
  </si>
  <si>
    <t>Se cumple con lo programado.</t>
  </si>
  <si>
    <t>Durante este trimestre se formalizaron los 4 proyectos existentes. Además, se ha estado trabajando y dando acompañamiento técnico al desarrollo de nuevas propuestas de proyectos de cooperación internacional. La planificación de la Unidad esta programando presentar 6 proyectos para el último trimestre del año.</t>
  </si>
  <si>
    <t xml:space="preserve">Se cumple con lo programado. </t>
  </si>
  <si>
    <t>Aprobación de nuevos proyectos de cooperación internacional técnica y financiera no reembolsable, por parte de las fuentes cooperantes internacionales.</t>
  </si>
  <si>
    <t>Durante el útimo trimestre se logran aprobar tres proyectos nuevos con la fuente cooperante.</t>
  </si>
  <si>
    <t>Se cumple con lo programado</t>
  </si>
  <si>
    <t>Seguimiento y acompañamiento en la ejecución de los proyectos de cooperación internacional técnica y financiera no reembolsable.</t>
  </si>
  <si>
    <t>Número de proyectos</t>
  </si>
  <si>
    <t>Matriz de Proyectos de Cooperación Internacional</t>
  </si>
  <si>
    <t xml:space="preserve">Limitaciones para la obtención de la información solicitada a la contraparte técnica institucional o desconocimiento sobre la ejecución de proyectos en otras instancias institucionales. </t>
  </si>
  <si>
    <t>Se da un seguimiento a los proyectos en desarrollo durante este primer trimestre, lo cual se refleja en el número indicado.</t>
  </si>
  <si>
    <t xml:space="preserve">En la revisón y seguimiento que se hace desde la unidad se trabajó en la actualización de los proyectos que están en desarrollo, tanto los gestionados desde la UCI como por otras unidades de las distintas dependencias.    </t>
  </si>
  <si>
    <t xml:space="preserve">Se cumple con lo programado y además se le da acompañamiento a proyectos en ejecución y nuevos proyectos.   </t>
  </si>
  <si>
    <t>Generar  o coadyuvar en la elaboración de los informes requeridos por instituciones rectoras de la cooperación internacional o autoridades de la institución.</t>
  </si>
  <si>
    <t>Limitaciones para obtener la información en tiempo y forma necesaria para  la elaboración o presentación de estos informes.</t>
  </si>
  <si>
    <t>Se generan dos informes a partir del requerimiento de información de las autoridades respectivas.</t>
  </si>
  <si>
    <t>Se trabajó de acuerdo a la información requerida por parte de las distintas autoridades ministeriales y rectoras y se cumplió con lo requerido.</t>
  </si>
  <si>
    <t>Se cumple con lo programado y se atienden nuevas solicitudes de informes de acuerdo a las necesidades y requerimientos internos y externos.</t>
  </si>
  <si>
    <t xml:space="preserve">Se cumple con lo programado </t>
  </si>
  <si>
    <t>Investigar o gestionar propuestas o acciones puntuales ante instituciones rectoras o entes cooperantes internacionales, sobre temas de interés institucional para la búsqueda de cooperación internacional técnica y financiera no reembolsable.</t>
  </si>
  <si>
    <t xml:space="preserve"> Número de requerimientos presentados</t>
  </si>
  <si>
    <t>Limitaciones para la búsqueda de oportunidades de cooperación internacional al ser Costa Rica un país considerado de Renta Media Alta, además por ser un país miembro de la OCDE.</t>
  </si>
  <si>
    <t xml:space="preserve">Se desarrollan solicitudes de para atender las necesidades planteadas por las autoridades, así como acciones que surgen en reuniones de seguimiento con entes cooperantes. </t>
  </si>
  <si>
    <t>A partir de las solicitudes o necesidades recibidas se trabaja en la búsqueda de nuevas opciones de cooperación para atender los distintos requerimientos y se acompaña en el proceso de gestión y desarrollo.</t>
  </si>
  <si>
    <t xml:space="preserve">Coadyuvar o gestionar la negociación y coordinación entre los diferentes actores que participan en la elaboración y firma de convenios, cartas y memorandos de entendimiento u otros instrumentos jurídicos internacionales.
</t>
  </si>
  <si>
    <t>Cantidad de trámites</t>
  </si>
  <si>
    <t>Esta actividad está sujeta a las decisiones que tomen las autoridades de la institución, insittuciones homólogas o ente cooperante para la suscripción de instrumentos de cooperación internacional.</t>
  </si>
  <si>
    <t xml:space="preserve">De la cantidad indicada, tenemos un acuerdo ya firmado y 3 en proceso de gestión, los cuales van a depender de las negociaciones finales para su formalización. </t>
  </si>
  <si>
    <t xml:space="preserve">Se continua trabajando y acompañando las gestiones que se vienen desarrollando desde el trimestre anterior, lo cual hace que se sobrepase lo programado para este trimestre. </t>
  </si>
  <si>
    <t>Para este trimestre no se tienen programados nuevos acuerdos, sin embargo se generaron 3 convenios nuevos en materia internacional.</t>
  </si>
  <si>
    <t>Dar seguimiento a los convenios, cartas y memorandos de entendimiento u otros instrumentos jurídicos internacionales suscritos por la institución, en coordinación con instancia correspondiente y mantenerlos actualizados en la base de datos.</t>
  </si>
  <si>
    <t xml:space="preserve">Base de datos de instrumentos jurídicos internacionales </t>
  </si>
  <si>
    <t>Depende de la disponibilidad de los documentos de convenios, así como de la información que puedan facilitar los responsables de la ejecución de  los convenios.</t>
  </si>
  <si>
    <t>Realizar el Plan de Mejora del Sistema de Control Interno (Autoevaluación)</t>
  </si>
  <si>
    <t xml:space="preserve">Problemas técnicos en la plataforma de control interno del MAG. </t>
  </si>
  <si>
    <t xml:space="preserve">De acuerdo a lo programado por la UPI, por el proceso de reorganización de esa unidad, estas actividades se reprograman para el último trimestre de año. </t>
  </si>
  <si>
    <t xml:space="preserve">De acuerdo a lo indicado en la Circular No. CGCI-001-2024, la aplicación de la Autoevaluación 2023-2024 y Actualización de Riesgos institucionales 2024, se programa para el IV trimestre del 2024, siendo unicamente una actualización anual y no dos, como se programó inicialmente. </t>
  </si>
  <si>
    <t>Realizar el Plan de Mitigación de Riesgos.(Sevrimag)</t>
  </si>
  <si>
    <t xml:space="preserve">Problemas técnicos en la plataforma de riesgos del MAG. </t>
  </si>
  <si>
    <t>Seguimiento y actualización a los planes mitigación de riesgos de los Sistema de Control Interno. (Sevrimag)</t>
  </si>
  <si>
    <t xml:space="preserve"> Cantidad de requerimientos atendidos</t>
  </si>
  <si>
    <t>No se programaron actividades para este trimestre</t>
  </si>
  <si>
    <t>Seguimiento y actualización a los planes de mejora de los Sistema de Control Interno. (Autoevaluación)</t>
  </si>
  <si>
    <t xml:space="preserve">Actualización de la ficha del proceso de Gestión de Asuntos Internacionales.
</t>
  </si>
  <si>
    <t>No contar con la asesoría o acompañamiento de gestión de calidad en el tiempo oportuno.</t>
  </si>
  <si>
    <t>Se trabaja en la actualización del proceso de desarrollo de la ficha del macroproceso de la Unidad con el acompañamiento del señor Gilberto León, de la UPI.</t>
  </si>
  <si>
    <t>Se trabaja en esta actividad de acuerdo a las nuevas disposiciones de la Unidad de Planificación (UPI) en lo referente al macroproceso y procesos.</t>
  </si>
  <si>
    <t>Se cumple con lo programado y se adecua a las nuevas dispociones del Sistema de Gestión de la Calidad Institucional en cuanto a los procesos, el cual se pasa a llamar macroproceso y se realizan dos procesos nuevos para la UCI. Se incluye esta nueva activiad en el PAO 2024.</t>
  </si>
  <si>
    <t>Actualización del procedimientos 7P02-01, Gestión de Asuntos Internacionales.</t>
  </si>
  <si>
    <t xml:space="preserve">Se reprograma esta actividad para el tercer trimestre del año, dado el proceso de reorganización de la unidad y la gestión propia del sistema de calidad de la UPI. </t>
  </si>
  <si>
    <t>Se cumple con lo programado y se acuerda realizar los nuevos procedimientos de la unidad en el 2025.</t>
  </si>
  <si>
    <t>Actualización del procedimientos 7P06-05, Gestión de Asuntos Internacionales, Proyectos Agropecuarios Implementados con Recursos de Cooperación Internacional mediante Administración no Estatal.</t>
  </si>
  <si>
    <t>Actualización del procedimientos 7P06-03, Negociación para la ejecución de los proyectos financiados con recursos de cooperación intrnacional mediante presupuesto institucional.</t>
  </si>
  <si>
    <t>Se cumple con lo programado y se acuerda realizar los nuevos procedimientos de la unidad en el primer trimestre del 2025.</t>
  </si>
  <si>
    <t>Construcción de las fichas de procesos de la Unidad de Cooperación Internacional para el sistema de gestión de calidad del MAG.</t>
  </si>
  <si>
    <t xml:space="preserve">REPORTE DE EJECUCIÓN DEL PLAN ANUAL OPERATIVO III TRIMESTRE 2024-Contraloría de Servicios </t>
  </si>
  <si>
    <t>Total de actividades            III TRIMESTRE 2024</t>
  </si>
  <si>
    <t>Contraloría de Servicios</t>
  </si>
  <si>
    <t>Elaboración del informe final del sobre requerimiento</t>
  </si>
  <si>
    <t>Expediente administrativo de inconformidades</t>
  </si>
  <si>
    <t>Marco Vinicio Cuevas Calvo</t>
  </si>
  <si>
    <t>Depende de la demanda trimestral</t>
  </si>
  <si>
    <t>Elaborar el Plan de Trabajo 2024 de la Contraloría de Servicios</t>
  </si>
  <si>
    <t xml:space="preserve"> Cantidad de planes de trabajo</t>
  </si>
  <si>
    <t>Expediente administrativo de la Organización</t>
  </si>
  <si>
    <t>Esta actividad se establece en la Ley de las Contralorías de Servicio Ley No. 9158.</t>
  </si>
  <si>
    <t>El plan de trabajo se hace en el ultimo trimestre, para ejecucion del año proximo siguiente</t>
  </si>
  <si>
    <t>Elaborar el Informe del cumplimiento del Plan de Trabajo 2024 de la Contraloría de Servicios</t>
  </si>
  <si>
    <t>Accesibilidad al sistema</t>
  </si>
  <si>
    <t>El informe de labores del año anterior se hace en el primer trimestre del año</t>
  </si>
  <si>
    <t>Actualización de la ficha de proceso y procedimiento de Contraloría</t>
  </si>
  <si>
    <t>En coordinación con el Gestor de Calidad</t>
  </si>
  <si>
    <t>Elaboración del Plan de Mitigación de Riesgos (SEVRIMAG)</t>
  </si>
  <si>
    <t>En coordinación con el Gestor de Control Interno</t>
  </si>
  <si>
    <t>Queda pendiente para el segundo semestre</t>
  </si>
  <si>
    <t>Elaborar el Plan de Mejora del Sistema de Control Interno (Autoevaluación)</t>
  </si>
  <si>
    <t>Informe de percepción de los servicios prestados por el MAG.</t>
  </si>
  <si>
    <t>Número de encuestas</t>
  </si>
  <si>
    <t>Depende del envió oportuno de la información por parte de las Direcciones de Desarrollo de la DNEA.</t>
  </si>
  <si>
    <t>Charlas sobre la aplicación del procedimiento 5P05-01, Atención a los requerimientos y/o Valoraciones presentadas ante la Contraloría de Servicios del MAG</t>
  </si>
  <si>
    <t>Depende de la disponibilidad de conexión de internet.</t>
  </si>
  <si>
    <t>Solicitudes de información de ciudadanos</t>
  </si>
  <si>
    <t>Depende del volumen de solicitudes recibidas</t>
  </si>
  <si>
    <t>CS-021-2023</t>
  </si>
  <si>
    <t xml:space="preserve">REPORTE DE EJECUCIÓN DEL PLAN ANUAL OPERATIVO III TRIMESTRE 2024-DAF-Recursos Humanos </t>
  </si>
  <si>
    <t>Adminsitrativa Financiera</t>
  </si>
  <si>
    <t>Gestión Institucional de Recursos Humanos</t>
  </si>
  <si>
    <t>Identificación, Elaboración, Desarrollo y Seguimiento de intervenciones estratégicas para ser incluidas en el PEI MAG</t>
  </si>
  <si>
    <t>Jefe Departamento y Técnico de Recursos Humanos</t>
  </si>
  <si>
    <t>Formulación y Seguimiento de actividades para el cumplimiento del PAO GIRH</t>
  </si>
  <si>
    <t>Seguimiento de la Matriz de Procesos GPRH - DGSC</t>
  </si>
  <si>
    <t xml:space="preserve">Elaboración y Seguimiento del Informe de Gestión de la Planificación del Recurso Humano (Servicio Civil) </t>
  </si>
  <si>
    <t>Coordinación de acciones para el Seguimiento del Desarrollo del Sistema Expediente de Personal</t>
  </si>
  <si>
    <t>Actualización apartados GIRH página web y Share Point</t>
  </si>
  <si>
    <t>Seguimiento de Auditorías de Entes Fiscalizadores</t>
  </si>
  <si>
    <t>Identificación, Evaluación y Seguimiento de Riesgos</t>
  </si>
  <si>
    <t>Ejecución y Seguimiento de la Autoevaluación</t>
  </si>
  <si>
    <t xml:space="preserve"> Cantidad de datos asociados al requerimiento</t>
  </si>
  <si>
    <t>SYNERGY</t>
  </si>
  <si>
    <t>Seguimiento del Control de actividades registradas en la MASEF</t>
  </si>
  <si>
    <t>Aplicación del Instrumento Índice de Capacidad de Gestión</t>
  </si>
  <si>
    <t>Número de Informes</t>
  </si>
  <si>
    <t>Informe Normas de Ejecución Prespuestarias</t>
  </si>
  <si>
    <t>Jefe Departamento, Jefe Unidad GE, Jefe de Unidad GCRL y Técnico de Recursos Humanos</t>
  </si>
  <si>
    <t>Actualización del Procedimiento en el Sistema de Gestión de Calidad</t>
  </si>
  <si>
    <t>Jefe Departamento, Jefes de Unidad y Técnico de Recursos Humanos</t>
  </si>
  <si>
    <t xml:space="preserve">Elaboración del Plan Institucional de Capacitación </t>
  </si>
  <si>
    <t>Jefe Unidad, Analistas y Técnicos de Recursos Humanos (Gestión de Desarrollo)</t>
  </si>
  <si>
    <t>Modificación e inclusión de actividades del Plan Institucional de Capacitación</t>
  </si>
  <si>
    <t>Formulación, Aplicación y Elaboración de Informe sobre la Gestión de Evaluación del Desempeño</t>
  </si>
  <si>
    <t>Informes Trimestrales de actividades de Capacitación para remitir a CECADES</t>
  </si>
  <si>
    <t>Coordinación reuniones con las enlaces de capacitación</t>
  </si>
  <si>
    <t>Aplicación del Plan de Inducción para los Puestos Directivos</t>
  </si>
  <si>
    <t>No se desarrolló el Plan de Inducción para los puestos directivos, debido a los procesos de reorganizacion parcial que se estaba dando, además de los concursos internos de los puestos de jefatura</t>
  </si>
  <si>
    <t xml:space="preserve">Aplicación del Plan de Inducción </t>
  </si>
  <si>
    <t>Jefe Unidad, Analistas y Técnicos de Recursos Humanos (Gestión de Empleo)</t>
  </si>
  <si>
    <t>Elaboración de Informe Nivel de Empleo</t>
  </si>
  <si>
    <t>Consolidación de Justificación de Plazas vacantes ane la STAP</t>
  </si>
  <si>
    <t>Jefe Unidad y Analista de Recursos Humanos (GOT)</t>
  </si>
  <si>
    <t>Aplicación de obligaciones de la persona funcionaria sujetas a rendir Declaración Jurada de Bienes ante la CGR</t>
  </si>
  <si>
    <t>Sistema CGR</t>
  </si>
  <si>
    <t>Jefe Unidad, Analistas y Técnicos de Recursos Humanos (Gestión de Compensación y Relaciones Laborales)</t>
  </si>
  <si>
    <t>Elaboración de Informe para el cumplimiento de las Normas Internacionales de Contabilidad Sector Público</t>
  </si>
  <si>
    <t>Administración del Expediente Personal</t>
  </si>
  <si>
    <t>Formulación de Planilla</t>
  </si>
  <si>
    <t>Cantidad de registros</t>
  </si>
  <si>
    <t>Sitemas de pagos</t>
  </si>
  <si>
    <t xml:space="preserve">Formulación e Inclusión del Anteproyecto RP </t>
  </si>
  <si>
    <t>Cálculo, Inclusión y Remisión de las Modificaciones Presupuestarias Partida 0</t>
  </si>
  <si>
    <t>Planilla Jornales INTA</t>
  </si>
  <si>
    <t>Atención de solicitudes de AI, Juzgados, PGR, CGR o cualquier ente regulador</t>
  </si>
  <si>
    <t>Gestión de Actividades de Capacitación Externa</t>
  </si>
  <si>
    <t>Gestiones de educación formal</t>
  </si>
  <si>
    <t>Gestiones de educación NO formal</t>
  </si>
  <si>
    <t xml:space="preserve">Reconocimiento de Certificados </t>
  </si>
  <si>
    <t>Publicación de Afiches Institucionales Interinstitucionales para el Reclutamiento de Personal</t>
  </si>
  <si>
    <t>Número de Boletines</t>
  </si>
  <si>
    <t>Boletín</t>
  </si>
  <si>
    <t>Formualción, Aplicación y Cierre de Concursos Internos</t>
  </si>
  <si>
    <t>Expediente Administrativo</t>
  </si>
  <si>
    <t>Inclusión de Movimientos en Propiedad</t>
  </si>
  <si>
    <t>Inclusión de Movimientos en Interinos (NI, NIxS, PNI)</t>
  </si>
  <si>
    <t>Seguimiento Periodos de Prueba</t>
  </si>
  <si>
    <t>Elaboración de Criterios para la Viabilidad de Recargos</t>
  </si>
  <si>
    <t>Estudios de Viabilidad para la Reubicación de puestos y/o personas funcionarias</t>
  </si>
  <si>
    <t>Estudios de Clasificación de puestos</t>
  </si>
  <si>
    <t>Estudios de Cambio de Especialidad o Subespecialidad</t>
  </si>
  <si>
    <t>Estudios de Cargas de Trabajo</t>
  </si>
  <si>
    <t xml:space="preserve">Durante el III trimestre no se colaboró en la realización de estudios de cargas de trabajo ya que no se presentaron solicitudes en esta materia. </t>
  </si>
  <si>
    <t>Estudios para la Actualización de Cargos</t>
  </si>
  <si>
    <t>Se está a la espera de la implementación de la reorganización del MAG (derogatoria de los decretos de estructura anteriores) para retomar la confección del manual de cargos institucionales</t>
  </si>
  <si>
    <t>Administración de la Gestión de Permisos Sin Goce de Salario</t>
  </si>
  <si>
    <t>Gestión de Empleo</t>
  </si>
  <si>
    <t>Administración del Sistema de Vacaciones</t>
  </si>
  <si>
    <t>Aplicación de obligaciones de la persona funcionaria sujetas a Caucionar</t>
  </si>
  <si>
    <t>Aplicación de obligaciones de la persona funcionaria sujetas a entregar Informe Final de Gestión</t>
  </si>
  <si>
    <t>Elaboración y seguimiento de traslados horizontales</t>
  </si>
  <si>
    <t>Administración del Sistema de Teletrabajo Institucional</t>
  </si>
  <si>
    <t>Administración de la Gestión de Permisos con Goce de Salario</t>
  </si>
  <si>
    <t>Administración de Expedientes Personales y de Carrera Profesional</t>
  </si>
  <si>
    <t>Cantidad de Expedientes</t>
  </si>
  <si>
    <t>Expediente</t>
  </si>
  <si>
    <t>Estudios para reconocimientos de incentivos salariales</t>
  </si>
  <si>
    <t>Estudios para reconocimientos de pagos adeudados</t>
  </si>
  <si>
    <t>Atención de Reclamos Administrativos y Sentencias Judiciales</t>
  </si>
  <si>
    <t>Cálculo de Prestaciones Legales y Elaboración de resoluciones de pago</t>
  </si>
  <si>
    <t>Rolando Sánchez Corrales</t>
  </si>
  <si>
    <t>DAF-GIRH-OF-953-2023</t>
  </si>
  <si>
    <t>REPORTE DE EJECUCIÓN DEL PLAN ANUAL OPERATIVO III TRIMESTRE 2024-DAF-Recursos Humanos Gestión de Empleo</t>
  </si>
  <si>
    <t>No hay Programación</t>
  </si>
  <si>
    <t>De acuerdo con lo programado</t>
  </si>
  <si>
    <t>Cumplio</t>
  </si>
  <si>
    <t>En riesgo en cumplimiento</t>
  </si>
  <si>
    <t>No cumplio</t>
  </si>
  <si>
    <t>REPORTE DE EJECUCIÓN DEL PLAN ANUAL OPERATIVO III TRIMESTRE 2024-DAF-Oficialia Mayor/Archivo</t>
  </si>
  <si>
    <t>Revisión y coordinación del presupuesto institucional</t>
  </si>
  <si>
    <t>Falta de presupuesto, falta de personal.</t>
  </si>
  <si>
    <t>Participación en comisiones Intitucionales (Comisión de Valores)</t>
  </si>
  <si>
    <t>Participación en comisiones Intitucionales (Comisión de Presupuesto)</t>
  </si>
  <si>
    <t>Participación en comisiones Intitucionales (Comisión Gerencial de Control Interno)</t>
  </si>
  <si>
    <t>Participación en el Equipo de Datos Abierto y Acceso a la Información (Datos Abiertos)</t>
  </si>
  <si>
    <t>Seguimiento y control de las acciones departamentales, unidades o procesos de apoyo a la Dirección</t>
  </si>
  <si>
    <t>Coordinación Interinstitucional de ingreso de personal Migrante para recolección de cosechas</t>
  </si>
  <si>
    <t>Esta tarea ya no se realiza, debido a que el Ministerio de trabajo es el encargado.</t>
  </si>
  <si>
    <t>Control de ingreso y egreso de personal Migrante para la recolección de cosechas</t>
  </si>
  <si>
    <t>Número de registros</t>
  </si>
  <si>
    <t>Administración de la correspondencia (generación, seguimiento, administración entre otros)</t>
  </si>
  <si>
    <t>María José Madrigal</t>
  </si>
  <si>
    <t>Depende del volumen de ingreso y generación de oficios y documentos en la DAF</t>
  </si>
  <si>
    <t xml:space="preserve">Acompañamiento y Seguimiento de las acciones de la Dirección </t>
  </si>
  <si>
    <t>Administración de servicios complementarios a los vehículos</t>
  </si>
  <si>
    <t>Sitema Vehicular, Sistema de GPS</t>
  </si>
  <si>
    <t>Jenny Cervantes</t>
  </si>
  <si>
    <t>Sistema habilitado para reportes de un vehiculo en un taller, pero no es retroalimentato por los Administradores de Regiones</t>
  </si>
  <si>
    <t>Se cumple de acuerdo a lo programado en el tercer trimestre</t>
  </si>
  <si>
    <t>Asignación y Logistica salida de vehiculos</t>
  </si>
  <si>
    <t>Sistema Vehicular</t>
  </si>
  <si>
    <t>Sergio Acuña</t>
  </si>
  <si>
    <t>Servicio contra demanda, depende de la cantidad de giras que sean programados durante el año</t>
  </si>
  <si>
    <t>Gestión marchamos de vehículos</t>
  </si>
  <si>
    <t>Listado de cancelacion de marchamos del INS</t>
  </si>
  <si>
    <t>Luis Martinez</t>
  </si>
  <si>
    <t>Listas de marchamos desactualizadas</t>
  </si>
  <si>
    <t>Esta actividad se realiza el ultimo trimestre del año</t>
  </si>
  <si>
    <t xml:space="preserve">Esta actividad se realiza en el ultimo trimestre </t>
  </si>
  <si>
    <t>Monitoreo de dispositivos GPS para flotilla vehicular</t>
  </si>
  <si>
    <t>Sistema de GPS</t>
  </si>
  <si>
    <t>NA</t>
  </si>
  <si>
    <t>Recepción y trámite de facturas para servicios públicos (ICE, AYA, CNFL, Municipalidad  de San Jose , Correos de Costa Rica. , con una estimacion trimestral de 575, lo anterior tomando en cuenta que pueden variar  segun demanda.</t>
  </si>
  <si>
    <t>Matrices y Grupos de Facturas</t>
  </si>
  <si>
    <t>Luis Carlos Chavarría</t>
  </si>
  <si>
    <t>Hubo menos demanda para la empresa Correos de Costa Rica según demanda de las Regiones.</t>
  </si>
  <si>
    <t>Esta actividad se le asigno a Luis Carlos, el se traslado a CONAC</t>
  </si>
  <si>
    <t>Recepción y trámite de facturas para servicios públicos ( ICE, AYA, Telecomunicaciones, Municipalidades, Correos de Costa Rica) de Regiones de Desarrollo: Central Occidental, Central Oriental, Central Sur, Chorotega</t>
  </si>
  <si>
    <t>De conformidad con cambio en las funciones se traslado la responsabilidad de matrices  a cada región. Oficinas Centrales solo tramita lo indicado en la linea 29</t>
  </si>
  <si>
    <t>Aval interno para la reparación vehicular</t>
  </si>
  <si>
    <t>Registro de reparaciones</t>
  </si>
  <si>
    <t>Gerardo Hidalgo</t>
  </si>
  <si>
    <t>Falta de presupuesto</t>
  </si>
  <si>
    <t>Gestión para el trámite de reparación mecanica  de vehiculos por contratación</t>
  </si>
  <si>
    <t>Base de datos</t>
  </si>
  <si>
    <t>Luis Martinez ,Gerardo Hidalgo Fernandez</t>
  </si>
  <si>
    <t>Esta actividad puede variar, esto debido a que es según demanda, según las necesidades del Programa 169 . Ademas depende de la disposicion de presupuesto para el pago de las polizas y deducibles en caso de accodentes.</t>
  </si>
  <si>
    <t>Gestión para el trámite de reparación   de vehiculos por medio de poliza INS</t>
  </si>
  <si>
    <t>Expedientes</t>
  </si>
  <si>
    <t>Esta actividad puede variar, esto debido a que es según demanda según las necesidades del Programa 169</t>
  </si>
  <si>
    <t>Esta activiadad es  segun demanda y varia segun la necesidad</t>
  </si>
  <si>
    <t>Gestión de la correspondencia interna</t>
  </si>
  <si>
    <t>Bitacora de correspondencia enviada y recibida</t>
  </si>
  <si>
    <t xml:space="preserve">Raúl Murillo </t>
  </si>
  <si>
    <t>Esta actividad puede variar, esto debido a que es según demanda según las necesitas del Ministerio de Agricultura y Ganaderia</t>
  </si>
  <si>
    <t>Gestión de la correspondencia externa y retiro de medicamentos</t>
  </si>
  <si>
    <t>Bitacora de correspondencia y retiro de medicamentos</t>
  </si>
  <si>
    <t>Luis Oviedo</t>
  </si>
  <si>
    <t>La falta de gestion por parte del area de Salud, para la emision del documento inicial para el retiro de medicamentos.</t>
  </si>
  <si>
    <t>Administración de solicitud de tarjetas para compras Institucionales</t>
  </si>
  <si>
    <t xml:space="preserve">informes de  los montos consumidos en tarjetas por mes </t>
  </si>
  <si>
    <t>Felicia Calderón Carballo</t>
  </si>
  <si>
    <t xml:space="preserve">Los montos destinados para los pagos de los servicos con el BCR, varian ya que son conforme la demanda </t>
  </si>
  <si>
    <t>Registro de entradas y salidas de personas a la institución</t>
  </si>
  <si>
    <t>Registro de personas que ingresan y salen de la Institución</t>
  </si>
  <si>
    <t>Kattia Milena Chincilla</t>
  </si>
  <si>
    <t>Registro de llamadas</t>
  </si>
  <si>
    <t>Registro y traslado de llamadas entrantes a la Institucion</t>
  </si>
  <si>
    <t>Registro de correspondencia Externa e Interna</t>
  </si>
  <si>
    <t>Recibo de correspondencia interna y externa</t>
  </si>
  <si>
    <t>Gestrionar el Contrato Servicio de limpieza</t>
  </si>
  <si>
    <t>No de mantenimiento realizados</t>
  </si>
  <si>
    <t xml:space="preserve">Ordenes de pedido en SICOP, tanto para la contratacion de limpieza </t>
  </si>
  <si>
    <t>Se realiza la supervision de la contratacion de limpieza en coordinacion con la empresa que brinda el servicio</t>
  </si>
  <si>
    <t>Gestionar tramites de telefonía móvil</t>
  </si>
  <si>
    <t xml:space="preserve">Contratos de los servicios de telefonia </t>
  </si>
  <si>
    <t>Luis Martinez Padilla</t>
  </si>
  <si>
    <t>Esta actividad puede variar, esto demanda.</t>
  </si>
  <si>
    <t>Esta actividad se le asigno a Luis Martinez, el se traslado a FINANCIERO</t>
  </si>
  <si>
    <t>Identificacion de riegos en Sevrimag y autoevaluación</t>
  </si>
  <si>
    <t>Sistema SEVRIMAG y SINERGY</t>
  </si>
  <si>
    <t>Carolina Baltodano</t>
  </si>
  <si>
    <t>Se realiza en el mes de Junio , es decir en el segundo trimestre</t>
  </si>
  <si>
    <t>Conducción y operación equipos y vehiculos para el trasnporte de materiales y personas (Giras)</t>
  </si>
  <si>
    <t>Número de giras</t>
  </si>
  <si>
    <t>Boletas Salida /Sistema de Expediente Vehicular</t>
  </si>
  <si>
    <t>Marlon Fallas, Miguel Vindas, Luis Oviedo, Glen Guerrero</t>
  </si>
  <si>
    <t>Falta de contenido económico en partidas de combustible o viáticos</t>
  </si>
  <si>
    <t>Agregar a dos funcionarios: Diego Jaén y Paul Aguilar</t>
  </si>
  <si>
    <t>Lavado de vehiculos institucionales</t>
  </si>
  <si>
    <t>Hoja de Control de Limpeza de vehiculos</t>
  </si>
  <si>
    <t>Hugo Sánchez, Mario Marín.</t>
  </si>
  <si>
    <t xml:space="preserve">Falta de suministros de limpieza </t>
  </si>
  <si>
    <t>Limpieza de zonas verdes en las Regiones de Desarrollo</t>
  </si>
  <si>
    <t>Hoja de Control de Limpeza de zonas verdes</t>
  </si>
  <si>
    <t>Falta de suministros de limpieza, contenido económico en partidas de combustible o viáticos</t>
  </si>
  <si>
    <t>Contratos de Servicios de Navegación Satelital NAVSTA GPS Y ANC RENTING, así como los servicios de Fumigación de la instalaciones del MAG</t>
  </si>
  <si>
    <t>Cantidad de servicios contratados</t>
  </si>
  <si>
    <t>Se realiza la supervision de la contratacion de Navegación Satelital NAVSTA GPS Y ANC RENTING, así como del servicio de fumugación  en coordinacion con la empresa que brinda el servicio</t>
  </si>
  <si>
    <t>Trámite para cancelación pólizas: riesgo civil, incendio, inclusión vehículo y accidentes colectivos</t>
  </si>
  <si>
    <t>Falta de presupuesto.</t>
  </si>
  <si>
    <t>Compras de Convenio Marco (Compra de papel, articulos de limpiaza, quimicos, papel higienico)</t>
  </si>
  <si>
    <t>Númeto de trámites de compra</t>
  </si>
  <si>
    <t>SICOP</t>
  </si>
  <si>
    <t>Felicia Calderón
Carballo</t>
  </si>
  <si>
    <t>Gestionar el mantenimiento preventivo de edificaciones de equipo y sistemas instalados</t>
  </si>
  <si>
    <t>Solicitudes de ordenes de Pedido</t>
  </si>
  <si>
    <t xml:space="preserve">LUIS MATA FERRETO / EMMANUEL SEGURA VALVERDE </t>
  </si>
  <si>
    <t>Solicitudes por demanda, se establecen de acuerdo a la cantidad que ingresa al departamento</t>
  </si>
  <si>
    <t>Gestionar el mantenimiento del edificio de oficinas centrales</t>
  </si>
  <si>
    <t>No. de intervenciones  de mantenimiento de edificios</t>
  </si>
  <si>
    <t>Se establecen con la cantidad de ordenes de pedido no por cantidad de trabajos realizados</t>
  </si>
  <si>
    <t>Gestionar Mantenimiento del ascensor</t>
  </si>
  <si>
    <t>No. de intervenciones  de mantenimiento de Ascensor</t>
  </si>
  <si>
    <t>LUIS MATA FERRETO / EMMANUEL SEGURA VALVERDE</t>
  </si>
  <si>
    <t>Gestionar el Mantenimiento de la planta eléctrica</t>
  </si>
  <si>
    <t>No. de intervenciones  de mantenimiento de Planta eléctrica</t>
  </si>
  <si>
    <t>No fue contemplado en el presupuesto 2024, se encuentra a la espera de modificación presupuestaria</t>
  </si>
  <si>
    <t>Gestionar Mantenimiento de aires acondicionados del edificio central</t>
  </si>
  <si>
    <t>No. de intervenciones  de mantenimiento de aire acondicionado</t>
  </si>
  <si>
    <t>Gestionar Limpieza y desinfección de tanques de agua potable y pruebas de calidad de agua potable</t>
  </si>
  <si>
    <t>No. de intervenciones  de mantenimiento de tanque de agua potable</t>
  </si>
  <si>
    <t>Se encuentra en programación para el miércoles 09 de octubre</t>
  </si>
  <si>
    <t>Soporte técnico en oficinas centrales y regiones mediante visitas</t>
  </si>
  <si>
    <t xml:space="preserve">No. de solicitudes atendidas  </t>
  </si>
  <si>
    <t>Informes de visitas</t>
  </si>
  <si>
    <t>Gira Diamantes INTA, AEA Limón , LANASEVE SENASA</t>
  </si>
  <si>
    <t>Gestionar la Reparación de banquinas en edificio de oficinas centrales de MAG</t>
  </si>
  <si>
    <t>No. de de banquinas intervenidas</t>
  </si>
  <si>
    <t>Informe Tecnico</t>
  </si>
  <si>
    <t>Se tiene programado para el cuarto trimestre</t>
  </si>
  <si>
    <t>Gestionar la solicitud de  Pintura externa del edificio de oficinas centrales del MAG</t>
  </si>
  <si>
    <t>Metros cuadrados</t>
  </si>
  <si>
    <t>solicitudes de ordenes de Pedido</t>
  </si>
  <si>
    <t>Gestionar la Contratación de servicio de mantenimiento de inhibidor de rayos en el edificio de oficinas centrales</t>
  </si>
  <si>
    <t xml:space="preserve"> Contrataciones administrativas realizadas</t>
  </si>
  <si>
    <t>Sen encuentra contemplado en la contratación 2024LE-000003-0007800001  “SERVICIO DE MANTENIMIENTO DE INSTALACIONES ELECTRICAS DEL EDIFICIO CENTRAL MAG PRIMERA ETAPA.”</t>
  </si>
  <si>
    <t>Actualización de la ficha de proceso y el procedimiento de inmobiliaria</t>
  </si>
  <si>
    <t>No. de documentos incorporados al sitema de gestión.</t>
  </si>
  <si>
    <t>Intranet en sistema de Gestión MAG</t>
  </si>
  <si>
    <t>No se ha recibido cita por parte de planificación para este apartado</t>
  </si>
  <si>
    <t>No. de riesgos identificados-- No de acciones a implentar</t>
  </si>
  <si>
    <t>Cambios en la programación de control interno</t>
  </si>
  <si>
    <t>Organización documentación</t>
  </si>
  <si>
    <t>N° de cajas instaladas y etiquetadas</t>
  </si>
  <si>
    <t>Cajas con documentos originales ordenadas</t>
  </si>
  <si>
    <t>Luis Alfonso Chacon</t>
  </si>
  <si>
    <t>Recurso Humano limitado</t>
  </si>
  <si>
    <t xml:space="preserve">Levantamiento y renovación de tablas de retención documental </t>
  </si>
  <si>
    <t>N° tablas elaboradas</t>
  </si>
  <si>
    <t>Tablas aprobadas en Comité. Libro de Actas</t>
  </si>
  <si>
    <t>Depende del Comité Institucional de Valoración de Documentos</t>
  </si>
  <si>
    <t>Indexación de información de documentos inventariados en el repositorio de consulta.</t>
  </si>
  <si>
    <t>No. De documentos descritos</t>
  </si>
  <si>
    <t>Registros en base de datos repositorio</t>
  </si>
  <si>
    <t>Recurso humano limitado</t>
  </si>
  <si>
    <t>Por implementacion del sistema de Gestión Documental del Inta y el Ministerio de Agricultura el tiempo se hizo insuficiente para indexar los datos</t>
  </si>
  <si>
    <t>Reorganización documental del Depósito</t>
  </si>
  <si>
    <t>No de cajas con selección.</t>
  </si>
  <si>
    <t>Series documentales identificadas x caja</t>
  </si>
  <si>
    <t>Luis Alfonso Chacon/Christian</t>
  </si>
  <si>
    <t>Series con valor científico Cultural, según informes de Selección.</t>
  </si>
  <si>
    <t xml:space="preserve">Selección documental </t>
  </si>
  <si>
    <t>No. de cajas con tratamiento archivistico</t>
  </si>
  <si>
    <t>Cajas del fondo tratado</t>
  </si>
  <si>
    <t>Luis Alfonso Chacon/Cristian Sánchez</t>
  </si>
  <si>
    <t>Retiro de material corrocibo y copias de los fondos transferidos</t>
  </si>
  <si>
    <t>Recepción de transferencia documentales de oficinas</t>
  </si>
  <si>
    <t>No. de listas de transferencia</t>
  </si>
  <si>
    <t>Metros lineales de documentos transferidos</t>
  </si>
  <si>
    <t>Luis Alfonso Chacón</t>
  </si>
  <si>
    <t>Según calentario de transferencia y oficina Productora</t>
  </si>
  <si>
    <t xml:space="preserve"> Eliminación de series que cumplieron su plazo de retención</t>
  </si>
  <si>
    <t>No de solicitudes de Eliminación</t>
  </si>
  <si>
    <t>Metros lineales de documentos tranferidos</t>
  </si>
  <si>
    <t>De acuerdo a las solicitudes que se presenten.</t>
  </si>
  <si>
    <t xml:space="preserve">Asesorías para la Transferencia Interna de series documentales </t>
  </si>
  <si>
    <t>Asesoría en materia de proceso Archivisticos</t>
  </si>
  <si>
    <t>Atención telefónica o teams sobre los procesos archivísticos</t>
  </si>
  <si>
    <t>Según las necesidades de las oficinas.</t>
  </si>
  <si>
    <t>Oficinas han requerido transferir documentacion 3 adicionales.</t>
  </si>
  <si>
    <t>Atención a usuarios en Sala, Telefónico y por correo</t>
  </si>
  <si>
    <t>Cantidad de documenos Facilitados</t>
  </si>
  <si>
    <t>Cantidad de registros solicitados según control</t>
  </si>
  <si>
    <t>luis Alfonso</t>
  </si>
  <si>
    <t>Atencion adicional a funcionarios MAG</t>
  </si>
  <si>
    <t>Asesor en procesos técnicos archivísticos</t>
  </si>
  <si>
    <t>Reuniones de Instrucción</t>
  </si>
  <si>
    <t>Según la cantidad de consultas</t>
  </si>
  <si>
    <t>Supervición de Archivos de Gestión</t>
  </si>
  <si>
    <t>Número de Giras Realizadas cada Region Territorial</t>
  </si>
  <si>
    <t>Cantidad de Minutas de Supervición</t>
  </si>
  <si>
    <t>Según la aprobación de jefatura superior.</t>
  </si>
  <si>
    <t>Diseño y seguimiento al Sistema de Gestión Documental</t>
  </si>
  <si>
    <t>Número de mejoras solicitadas a TI</t>
  </si>
  <si>
    <t>Registros en sistema de TI</t>
  </si>
  <si>
    <t>Según la capacidad de TI</t>
  </si>
  <si>
    <t>Realizar el proceso de valoración de riesgos del Archivo Intitucional.</t>
  </si>
  <si>
    <t>Con la guía de Control Interno</t>
  </si>
  <si>
    <t>Realizar la autoevalaución del Sistema de Control Interno.</t>
  </si>
  <si>
    <t>Gestionar el remate de los vehículos oficiales en desuso</t>
  </si>
  <si>
    <t>Nùmero de remates</t>
  </si>
  <si>
    <t>Gestión soñicitada por medio del oficio DAF-047-2023.</t>
  </si>
  <si>
    <t xml:space="preserve">Se consulto al jerarca, pero se indico que se realizarán donaciones. </t>
  </si>
  <si>
    <t>Gestión de documentos para las facturas generadas por Sistema integral de compras públicas, de las empresas con contratos por servicios, seguimiento de los pagos realizados. (Alquiler de vehículo para el Despacho Ministerial, ANC Renting, Empresa de Limpieza, Charmander, Servicio de Monitorio GPS Navegación Satelital NAVSTA, y empresa encargada de las Fumigaciones)</t>
  </si>
  <si>
    <t>Matriz de contrataciones</t>
  </si>
  <si>
    <t>Carolina Baltodano Morales</t>
  </si>
  <si>
    <t>Este trámite depende del presupuesto.</t>
  </si>
  <si>
    <t>Gestion en la adquisición de bienes y servicios  de las instancias del MAG</t>
  </si>
  <si>
    <t>Actualización de los Procedimientos en la Gestión de la Calidad</t>
  </si>
  <si>
    <t>Cantidad de procesos actualizados</t>
  </si>
  <si>
    <t>Procesos actualizados</t>
  </si>
  <si>
    <t>Seguimiento al Plan Operativo</t>
  </si>
  <si>
    <t>Elaboración de Informes</t>
  </si>
  <si>
    <t>Informe semestral en el sistema</t>
  </si>
  <si>
    <t>Atención a Informes de Ente Rector.</t>
  </si>
  <si>
    <t>Informe Anual de Desarrollo Archivistico</t>
  </si>
  <si>
    <t>Informe presentado al ente rector</t>
  </si>
  <si>
    <t>Representación del Ministerio ante la Comisión Nacional de Selección y Eliminación de documentos</t>
  </si>
  <si>
    <t>Sesión de Asamblea  cada mes</t>
  </si>
  <si>
    <t>Agendas de Sesión Mensuales</t>
  </si>
  <si>
    <t>Presidir el Comité Institucional de Selección y Eliminación de documentos.</t>
  </si>
  <si>
    <t>Cantidad de Reuniónes del Comité</t>
  </si>
  <si>
    <t>Actas de cada sesión celebrada.</t>
  </si>
  <si>
    <t>Gestión de trámite de pago facturas de periodos anteriores vía resolución Administrativa</t>
  </si>
  <si>
    <t>Cantidad de trámites enviados</t>
  </si>
  <si>
    <t>Excel con estado de trámites</t>
  </si>
  <si>
    <t>Se tramitan las facturas según demanda, cantidad puede variar, este trámite depende del presupuesto porque si hay un recorte del mismo, los trámites de pago en periodos normales, se ven afectados al no pagarse, es así como nacen la gestión de pago por vía resolución administrativa, porque hay que tramitar facturas por periodos anteriores, esto constituye un doble esfuerzo y gasto de recursos, no obstante, son de necesidad, las facturas por servicios deben cancelarse para continuar recibiendo los servicios.</t>
  </si>
  <si>
    <t>Municipalidad Acosta, y CNFL</t>
  </si>
  <si>
    <t>ICE y Municipalidad de Matina</t>
  </si>
  <si>
    <t>Gestión de medidas de Seguridad Oficinas Centrales: Vigilancia uso del carné de funcionarios, salida de equipo de oficina, vigilancia de situaciones anómalas por cámaras de seguridad</t>
  </si>
  <si>
    <t>Cantidad de Anomalías informadas trámites enviados</t>
  </si>
  <si>
    <t>Informes semestrales</t>
  </si>
  <si>
    <t>Jesica Vanesa Araya Ugalde</t>
  </si>
  <si>
    <t>Contratación directa de servicios en el Diario Oficial La Gaceta</t>
  </si>
  <si>
    <t>Numero de Decretos publicados</t>
  </si>
  <si>
    <t>Viceministro Administrativo</t>
  </si>
  <si>
    <t>Esta actividad es no programable ya que es según demanda y no se dispone de información para su programación.</t>
  </si>
  <si>
    <t>REPORTE DE EJECUCIÓN DEL PLAN ANUAL OPERATIVO III TRIMESTRE 2024-DAF-Financiero</t>
  </si>
  <si>
    <t>DAF</t>
  </si>
  <si>
    <t>Financiero</t>
  </si>
  <si>
    <r>
      <t xml:space="preserve">Responsable </t>
    </r>
    <r>
      <rPr>
        <vertAlign val="superscript"/>
        <sz val="7"/>
        <rFont val="Calibri (Cuerpo)"/>
      </rPr>
      <t>10</t>
    </r>
  </si>
  <si>
    <t>Elaboración, defensa y aprobación del proyecto de presupuesto del ejercicio 2024</t>
  </si>
  <si>
    <t>Presupuesto 2024</t>
  </si>
  <si>
    <t>Ante proyecto de presupuesto 2024</t>
  </si>
  <si>
    <t>Miguel Angel Rodriguez,  Roxana Sánchez, Rocío Ramírez</t>
  </si>
  <si>
    <t>Actividad se desarrolla entre I y II Trimestre</t>
  </si>
  <si>
    <t>Coordinación y emisión de directrices internas</t>
  </si>
  <si>
    <t>Directrices emitida</t>
  </si>
  <si>
    <t>Expediente de formulación 2024</t>
  </si>
  <si>
    <t>Miguel Angel Rodriguez,</t>
  </si>
  <si>
    <t>Recopilación, análisis y consolidación de la información</t>
  </si>
  <si>
    <t>Anteproyectos de cada programa y subprograma</t>
  </si>
  <si>
    <t>Archivo electrónico</t>
  </si>
  <si>
    <t>Miguel Angel Rodriguez, y  Roxana Sánchez</t>
  </si>
  <si>
    <t>Actividad se desarrollo posterior al I trimestre</t>
  </si>
  <si>
    <t>Inclusión del presupuesto en el sistema de formulación</t>
  </si>
  <si>
    <t>Presupuesto 2024 inculido</t>
  </si>
  <si>
    <t>Sistema de MH</t>
  </si>
  <si>
    <t>Roxana Sánchez</t>
  </si>
  <si>
    <t>Programación financiera (Asignación de cuota)</t>
  </si>
  <si>
    <t>Programación financiera 2024</t>
  </si>
  <si>
    <t>Oficio al MH</t>
  </si>
  <si>
    <t>Alexander Porras Anabelle Solórzano</t>
  </si>
  <si>
    <t>Depende de la Ley de presupuesto, el apoyo de instancias internas a la programación podría retrasar el cumplimiento en la realización de la actividad</t>
  </si>
  <si>
    <t>Traslado de partidas presupuestarias</t>
  </si>
  <si>
    <t>Directrices emitidas</t>
  </si>
  <si>
    <t>Apronación Decreto Ejecutivo</t>
  </si>
  <si>
    <t>Maricela Lizano, Anabelle Solórzano, Roxana Sánchez</t>
  </si>
  <si>
    <t> </t>
  </si>
  <si>
    <t>Elaboración de informes para seguimiento de ejecución presupuestaria</t>
  </si>
  <si>
    <t>Cantidad de informes de ejecución presupuestaria</t>
  </si>
  <si>
    <t xml:space="preserve">Expediente digital presupuesto </t>
  </si>
  <si>
    <t xml:space="preserve">Alexander Porras   </t>
  </si>
  <si>
    <t>Solicitud para apertura de reservas</t>
  </si>
  <si>
    <t>Cantidad de solicitar de apertura de reserva</t>
  </si>
  <si>
    <t>Roxana Sánchez, Anabelle Solórzano, Maricela Lizano, Alexander Porras</t>
  </si>
  <si>
    <t>Subpartidas que antes se gestionaban mediante reserva ahora se realizan por órdenes de pedido</t>
  </si>
  <si>
    <t>Subpartidas que antes se gestionaban mediante reserva ahora se realizan por órdenes de pedido. Asimismo ahora la demanda ha bajado debido a que se gestionan bajo el formato de incremento o disminución.</t>
  </si>
  <si>
    <t>Asignación de recursos presupuestarios para pago</t>
  </si>
  <si>
    <t>Cantidad de Informes Solicitud Recursos Económicos</t>
  </si>
  <si>
    <t>Miguel Angel Rodriguez,/Fiorella Jiménez</t>
  </si>
  <si>
    <t xml:space="preserve">Omisiones en las especificaciones de  justificación sobre  las necesidades de cuota para el giro de los recursos económicos para la propuesta pago Institucional
</t>
  </si>
  <si>
    <t>En los rubros por concepto de propuestas institucionales de viáticos, caja unica, subvenciones y organismos internacionales en ocasiones no hay documentos para cancelar</t>
  </si>
  <si>
    <t>Cancelación de compromisos adquiridos por el MAG</t>
  </si>
  <si>
    <t>Cantidad de cancelaciones</t>
  </si>
  <si>
    <t>Sistema SIGAF</t>
  </si>
  <si>
    <t>Silvia Morera, Oscar Víquez, Cassandra Jiménez, Ricardo Garita, Andrés Arce, Nuria Solís, Xinia Cubillo, Fiorella Jiménez, Grace Díaz</t>
  </si>
  <si>
    <t>No asignación de cuota para propuesta de pago Institucional por parte del Ministerio de Hacienda, Documentos de ejecución presupuestaria incorrectos o incompletos, No apertura de reserva o insuficiente</t>
  </si>
  <si>
    <t>Verificación de requisitos para el visado  y registro del gasto</t>
  </si>
  <si>
    <t>Cantidad de docuemtnos de visado y registro de gastos</t>
  </si>
  <si>
    <t>Programación y preparación y trámite para cancelación de propuestas de pago</t>
  </si>
  <si>
    <t>Cantidad de propuestas de pago</t>
  </si>
  <si>
    <t>Pago e informe de compromisos adquiridos</t>
  </si>
  <si>
    <t>Cantidad de pagos de informes de compromisos adquiridos</t>
  </si>
  <si>
    <t xml:space="preserve">Programación e identificación de riesgos y actividades para autoevaluación </t>
  </si>
  <si>
    <t>Número de programaciones anuales de  riegos y actividades de autoevaluación en los sistemas</t>
  </si>
  <si>
    <t>Sistema SEVRIMAG / Autoevaluación</t>
  </si>
  <si>
    <t>Personal del Departamento Financiero</t>
  </si>
  <si>
    <t>Programado para otro trimestre</t>
  </si>
  <si>
    <t>Revisión de la ficha del proceso Financiero</t>
  </si>
  <si>
    <t>Cantidad de fichas de procesos revisadas</t>
  </si>
  <si>
    <t>Expediente de formulación 2023</t>
  </si>
  <si>
    <t>Revisión de  los Procedimientos Financieros</t>
  </si>
  <si>
    <t xml:space="preserve">N° de procedimientos actualizados </t>
  </si>
  <si>
    <t>Minutas de Trabajo / Sistema de Bitácoras</t>
  </si>
  <si>
    <t>Participación en la Comisión Institucional de Presupuesto</t>
  </si>
  <si>
    <t>Número de sesiones de la SIP</t>
  </si>
  <si>
    <t>Actas de la Comisión</t>
  </si>
  <si>
    <t xml:space="preserve">Análisis y elaboración de informe de capacidad Financiera  para administrar y ejecutar recursos de transferencia </t>
  </si>
  <si>
    <t>N°  de informes de capacidad financiera</t>
  </si>
  <si>
    <t>Expediente del proyecto</t>
  </si>
  <si>
    <t>No se han presentado casos para análisis</t>
  </si>
  <si>
    <t>Se atendieron más casos de los proyectados debido a las transferencias por proyectos de inversión</t>
  </si>
  <si>
    <t>Traslado de cuota presupuestaria</t>
  </si>
  <si>
    <t>Cantidad de cuotas presupuestarias trasladadas`</t>
  </si>
  <si>
    <t>Maricela Lizano, Anabelle Solórzano, Roxana Sánchez, Alexander Porras</t>
  </si>
  <si>
    <t>Verificación y registro de contenido presupuestario en sistema SPI de solicitudes de ordenes de pedido</t>
  </si>
  <si>
    <t>Cantidad de órdenes de inicio</t>
  </si>
  <si>
    <t>Boletas Ordenes de inicio</t>
  </si>
  <si>
    <t>Muriel Alvarez, DiCarlo Sandoval, Rocío Ramírez, Rolando Bolaños</t>
  </si>
  <si>
    <t>Apertura de reservas</t>
  </si>
  <si>
    <t>Cantidad de solicitudes de reservas</t>
  </si>
  <si>
    <t>Boletas de solicitudes de reservas</t>
  </si>
  <si>
    <t>Reajuste de precios</t>
  </si>
  <si>
    <t>Cantidad de reajustes de precios</t>
  </si>
  <si>
    <t>Documentos de reajustes de precios</t>
  </si>
  <si>
    <t xml:space="preserve">Ejecución de acciones de mitigación SEVRIMAG </t>
  </si>
  <si>
    <t xml:space="preserve">Número de actividades de mitigación realizadas </t>
  </si>
  <si>
    <t>Sistema SEVRIMAG</t>
  </si>
  <si>
    <t xml:space="preserve">Ejecución de acciones pendientes Autoevaluación </t>
  </si>
  <si>
    <t xml:space="preserve">Número de actividades de mejora realizadas </t>
  </si>
  <si>
    <t>Sistema  Autoevaluación</t>
  </si>
  <si>
    <t>Sesiones de trabajo para actualización de los procesos,  procedimientos del Sistema de Gestión MAG o apoyo en asesoría sobre temas de Calidad, SG entre otros</t>
  </si>
  <si>
    <t>Número de sesiones de trabajo</t>
  </si>
  <si>
    <t>Recepción y análisis de documentos que respaldan las gestiones de pago viáticos, combustible, servicios publicos, CCSS,  caja chica y otros</t>
  </si>
  <si>
    <t>Sistema de Presupuesto Institucional</t>
  </si>
  <si>
    <t>Gestión de pago de facturas de proveedores de  contratacion publica.</t>
  </si>
  <si>
    <t>REPORTE DE EJECUCIÓN DEL PLAN ANUAL OPERATIVO III TRIMESTRE 2024-DAF-Proveeduría Institucional</t>
  </si>
  <si>
    <t>Total de actividades       III TRIMESTRE 2024</t>
  </si>
  <si>
    <t>Dirección Administrativa Financiera</t>
  </si>
  <si>
    <t>Proveeduría Institucional</t>
  </si>
  <si>
    <t>Creación de procedimiento de Contratación SICOP</t>
  </si>
  <si>
    <t>Xinia Herrera Sequeira</t>
  </si>
  <si>
    <t>Creación de orden de pedido</t>
  </si>
  <si>
    <t xml:space="preserve">Número de registros </t>
  </si>
  <si>
    <t>Acto de firmeza de resolución de adjudicación</t>
  </si>
  <si>
    <t>Contrato aprobado o notificado</t>
  </si>
  <si>
    <t>Analista Contrataciones 1</t>
  </si>
  <si>
    <t>Puesto Vacante durante el i Trimestre</t>
  </si>
  <si>
    <t>Proceso de adaptación a nuevas funciones</t>
  </si>
  <si>
    <t>Analista Contrataciones 2</t>
  </si>
  <si>
    <t>Puesto Vacante durante el II Trimestre</t>
  </si>
  <si>
    <t>Pendiente de personal en la plaza de analista de contrataciones</t>
  </si>
  <si>
    <t>Asignación de Creación de procedimiento de Contratación SICOP</t>
  </si>
  <si>
    <t>Coordinador de Contrataciones</t>
  </si>
  <si>
    <t>Asignar y coordinar la creación de orden de pedido</t>
  </si>
  <si>
    <t>Número Cantidad de requerimientos atendidos</t>
  </si>
  <si>
    <t>Se presenta atraso leve porque la plaza se utilizo hasta a inicios de setiembre 2024</t>
  </si>
  <si>
    <t>Aprobar acto de fireza de resolución de adjudicación</t>
  </si>
  <si>
    <t>Número de diagnósticos</t>
  </si>
  <si>
    <t>Aprobación de contrato aprobado o notificado</t>
  </si>
  <si>
    <t>Tramites de Garantias</t>
  </si>
  <si>
    <t>Actualización de los procedimientos de contratación</t>
  </si>
  <si>
    <t>Actualiza la plataforma SEVRIMAG para la unidad</t>
  </si>
  <si>
    <t>Número de riesgos y actividad de autoevaluación progamadas</t>
  </si>
  <si>
    <t xml:space="preserve">Asignación y seguimiento  de solicitudes de orden de pedido para revisión </t>
  </si>
  <si>
    <t>Maria Fernanda Cascante Aguilar</t>
  </si>
  <si>
    <t>Depende de la planificación y oranizacion de dependencias solicitantes</t>
  </si>
  <si>
    <t xml:space="preserve">Revisión, asesoramineto en anexos carteles y lo referente materia de contratación </t>
  </si>
  <si>
    <t>Recomendar y coodinar  para definición en anexos pliego de condiciones criterios sustentable</t>
  </si>
  <si>
    <t xml:space="preserve">Depende de  cantidad de solicitudes </t>
  </si>
  <si>
    <t>Han ingresado pocas solicitudes</t>
  </si>
  <si>
    <t>Coordinación y seguimiento de verificación de solicitudes de contratación</t>
  </si>
  <si>
    <t>Bitácora</t>
  </si>
  <si>
    <t xml:space="preserve">Depende asignación de funcionario en plaza </t>
  </si>
  <si>
    <t xml:space="preserve">No se ha realizado nombramiento </t>
  </si>
  <si>
    <t>Recibir y atender las solicitudes competentes del administrador de institución SICOP.</t>
  </si>
  <si>
    <t>Se recibio más solicitudes de lo programado</t>
  </si>
  <si>
    <t>Coordinación de publicación  del Plan de adquisiciones y sus modificaciones</t>
  </si>
  <si>
    <t>Verificación de contenido de expediente</t>
  </si>
  <si>
    <t>Recargo de analista para colaboración con tramites Inta , recargo de funciones</t>
  </si>
  <si>
    <t xml:space="preserve">Coordinar la modificación y actualización  de procesos de gestión de la Unidad </t>
  </si>
  <si>
    <t>Se traslada para II semestre</t>
  </si>
  <si>
    <t>Emitir consolido las proyecciones de consumo de dependencias.</t>
  </si>
  <si>
    <t>Se programa para el mes de mayo la revisión y actualizacion de la ´plataforma</t>
  </si>
  <si>
    <t xml:space="preserve">Control Interno reprograma calendario </t>
  </si>
  <si>
    <t xml:space="preserve">Reunión Control Interno 26 set
Debe quedar listo antes del 30 octubre , reprogramarón calendario </t>
  </si>
  <si>
    <t>Control y seguimiento de la vigencia de los contratos</t>
  </si>
  <si>
    <t>José Vega Astua</t>
  </si>
  <si>
    <t xml:space="preserve"> Colaborar en emisión de plantillas de criterio sustentable</t>
  </si>
  <si>
    <t xml:space="preserve">La Coordinación asigna menos </t>
  </si>
  <si>
    <t>Reoorganiza la coordinación por nombramiento de plaza en UPC</t>
  </si>
  <si>
    <t xml:space="preserve">Ingresa analista Jessica Chacón por tanto se ateiende con  analista </t>
  </si>
  <si>
    <t>Es depende del ingreso de solicitudes</t>
  </si>
  <si>
    <t>Registro y actualización de controles en el  sistema SICOP</t>
  </si>
  <si>
    <t>Revisión y seguimiento de tramites ordenes de pedido</t>
  </si>
  <si>
    <t>Revisar y registrar del programa de adquisiciones y modificaciones del MAG</t>
  </si>
  <si>
    <t>Revisión Solicitud SICOP tramite concursos</t>
  </si>
  <si>
    <t>Analista</t>
  </si>
  <si>
    <t>No se ha realizado nombramiento</t>
  </si>
  <si>
    <t>Revisión de orden de pedido solicitadas y verificación en plantilla de revisión.</t>
  </si>
  <si>
    <t>Reasignación de revisión a tecnico Jose Vega, analista realizaba tramirtes de Inta y otras funciones profesionales MAG</t>
  </si>
  <si>
    <t>Consolida las proyecciones de consumo de dependencias</t>
  </si>
  <si>
    <t>Atiende coordinadora de Unidad de Programación y control</t>
  </si>
  <si>
    <t>esta función no fue prevista a analista UPC Formulario determinación expectativa, Unicamente a técnico analista UPC</t>
  </si>
  <si>
    <t>Seguimiento de solicitudes asignadas</t>
  </si>
  <si>
    <t>Seguimiento tramites INTA</t>
  </si>
  <si>
    <t>Verificación de contenido expediente</t>
  </si>
  <si>
    <t>Registro del programa de adquisiciones y modificaciones de programa o dependencia del MAG</t>
  </si>
  <si>
    <t>Modificación y actualización de procesos de gestión de la Unidad de acuerdo instrucciones Jefatura</t>
  </si>
  <si>
    <t>Ejecución de Altas de activos asignados</t>
  </si>
  <si>
    <t>Altas de activos / actas realizadas</t>
  </si>
  <si>
    <t>Control de bienes institucionales</t>
  </si>
  <si>
    <t>Joselyn Leon Jimenez</t>
  </si>
  <si>
    <t>No se realizaron compra de activos</t>
  </si>
  <si>
    <t>Ejecución de Baja de Activos Asignados</t>
  </si>
  <si>
    <t>Bajas de activos/ bajas realizadas</t>
  </si>
  <si>
    <t>Han ingresado muy pocas solicitudes de bajas</t>
  </si>
  <si>
    <t>Ejecución de Traslados de activos Asignados</t>
  </si>
  <si>
    <t>traslados de activos / traslados realizados</t>
  </si>
  <si>
    <t>Conciliaciones Normas Internacionales de Contabilidad Nacional - SUMINISTROS</t>
  </si>
  <si>
    <t>Conciliaciones requeridas/ conciliaciones tramitadas</t>
  </si>
  <si>
    <t xml:space="preserve">Informes a Contabilidad Nacional </t>
  </si>
  <si>
    <t>Conciliaciones Normas Internacionales de Contabilidad Nacional -SIGAF CONTRA SIBINET</t>
  </si>
  <si>
    <t>Marco Gamboa Monge</t>
  </si>
  <si>
    <t>Tatiana Arroyo Carvajal</t>
  </si>
  <si>
    <t>Inclusión códigos Sicop</t>
  </si>
  <si>
    <t>Soilcitud de codigos/ codigos tramitados</t>
  </si>
  <si>
    <t>Sicop/ catalago de bienes y servicios</t>
  </si>
  <si>
    <t>No se realizaron compra de activos que requieran codigos nuevos</t>
  </si>
  <si>
    <t>Recepción de bienes y suministros</t>
  </si>
  <si>
    <t>Facturas ingresadas / facturas tramitadas</t>
  </si>
  <si>
    <t>Control de Facturas</t>
  </si>
  <si>
    <t>Yamil Cambronero Sanchez</t>
  </si>
  <si>
    <t>Asignación y  revisión de Altas de activos MAG</t>
  </si>
  <si>
    <t>Alexandra Alvarez Arredondo</t>
  </si>
  <si>
    <t>Asignación y  revisión de Baja de Activos MAG</t>
  </si>
  <si>
    <t>Ejecución de Traslados de activos Asignados MAG</t>
  </si>
  <si>
    <t>Revisión de Recepción de bienes y suministros del MAG</t>
  </si>
  <si>
    <t>Revisión de ejecución de Inclusiones de códigos Sicop</t>
  </si>
  <si>
    <t xml:space="preserve">Revisión de  ejecución de Conciliaciones Normas Internacionales de Contabilidad Nacional -suministros y Sigaf contra Sibinet </t>
  </si>
  <si>
    <t xml:space="preserve">Elaboración y distribución de los oficios generados en la jefatura.
</t>
  </si>
  <si>
    <t>Brenda Acosta Vargas</t>
  </si>
  <si>
    <t xml:space="preserve">Remisión de traslado al archivo central de expedientes de contratación </t>
  </si>
  <si>
    <t>Número de listas de transferencia</t>
  </si>
  <si>
    <t xml:space="preserve"> registro y archivo de todos los oficios generados del departamento</t>
  </si>
  <si>
    <t xml:space="preserve">Elaboración de resoluciones por cobro de multa o clausula penal
</t>
  </si>
  <si>
    <t>No se han generado solicitudes de aplicación de  multas</t>
  </si>
  <si>
    <t>Recepción de documentación entrante y archivo del departamento.</t>
  </si>
  <si>
    <t>Actualización del proceso y procedimientos de gestión de contratación administrativa</t>
  </si>
  <si>
    <t>José Claudio Fallas Cortés</t>
  </si>
  <si>
    <t>Aprobación de actividades teletrabajables</t>
  </si>
  <si>
    <t>Reunión con coordinadores de áreas</t>
  </si>
  <si>
    <t>Aprobaciones en SICOP</t>
  </si>
  <si>
    <t>DAF-DP-048-2023</t>
  </si>
  <si>
    <t>REPORTE DE EJECUCIÓN DEL PLAN ANUAL OPERATIVO III TRIMESTRE 2024-DAF-Salud Ocupacional</t>
  </si>
  <si>
    <t>SALUD OCUPACIONAL</t>
  </si>
  <si>
    <t>DESPACHO</t>
  </si>
  <si>
    <t>Capacitaciones en salud ocupacional a todo el personal MAG</t>
  </si>
  <si>
    <t xml:space="preserve"> Cantidad de charlas  </t>
  </si>
  <si>
    <t xml:space="preserve">Olman Solorzano </t>
  </si>
  <si>
    <t>Por directirz de c nsejo de salud ocupacional se esta capacitando a la comisión de diamantes</t>
  </si>
  <si>
    <t>Charlas para la conformación de las brigadas de los Planes de Emergencia. Formacion Integral de Brigadas de Emergencia</t>
  </si>
  <si>
    <t>POR REQUISITO DESICOP SE REPROGRAMA PARA EL 4  TRIMESTRE</t>
  </si>
  <si>
    <t xml:space="preserve">Se  procedio ha efectuar los tramites respectivo a ne laproveeudria pero se presento atraso en vb de jfatura </t>
  </si>
  <si>
    <t>Reuniones de intrepretación a la guia del programa de salud ocupacional</t>
  </si>
  <si>
    <t>Sesión virtual con director senasa sbdirector insta y comisión de salud ocupacional</t>
  </si>
  <si>
    <t>Seguimiento a las comisiones de salud ocupacional (Diamantes Jimenez Nuñez)</t>
  </si>
  <si>
    <t>fotografias de onspección mas oficio al cso</t>
  </si>
  <si>
    <t>Inspecciones ha centro de trabajo. ( Laboratorios LANACEVE, Control de Residuos y Calidad SFE)</t>
  </si>
  <si>
    <t xml:space="preserve"> Cantidad de visitas</t>
  </si>
  <si>
    <t>se esta reprogramando parael 4 trimestre</t>
  </si>
  <si>
    <t>Simulacro Nacional ( Divulgación)</t>
  </si>
  <si>
    <t>Boletines</t>
  </si>
  <si>
    <t>informe simulacro</t>
  </si>
  <si>
    <t>Informe técnico  de Mapeos de Riesgos</t>
  </si>
  <si>
    <t>se elaboro informe al coso de un mapero y diagnóstico general dlddel MAG</t>
  </si>
  <si>
    <t>Actualizacion del Plan de Emergencias del MAG, Oficinas Centrales</t>
  </si>
  <si>
    <t>Se debe de reprogramar debido a las remodelación  existente</t>
  </si>
  <si>
    <t>se deb e de actualizar el documeno con  las remodelación dek edificio y cambio del sistema eléctrico</t>
  </si>
  <si>
    <t xml:space="preserve">Registro de Comisiones de Salud Ocupacional </t>
  </si>
  <si>
    <t>Plataforma de Centros de Trabajo</t>
  </si>
  <si>
    <t>Por indicción de jefaturas superiores se va a conformar una sola comisión  la jefatura no ha definido fecha de conformación</t>
  </si>
  <si>
    <t>LA PLÑATAFORMA PRESENTA PROBLEMAS DE ingreso  para asignar numero</t>
  </si>
  <si>
    <t>Elaboracion de oficios para la conformacion de Comisiones de Salud Ocupacional a la regiones ( Estación Jimenez Nuñez, Regiones Chorotega, Cartago y Sur)</t>
  </si>
  <si>
    <t>Reunión para la conformacion de Comisiones de Salud Ocupacional a la regiones ( Regiones Chorotega, Cartago y Sur)</t>
  </si>
  <si>
    <t>POr solicitud dde jefatura superior se suspende conformar subcomisiones y hacer una solo</t>
  </si>
  <si>
    <t>Se reunión llamada virtual con la dirección  nacional de SENASA</t>
  </si>
  <si>
    <t>Registro de accidentes laborales personal del  MAG, INTA, SENASA, SFE</t>
  </si>
  <si>
    <t>Plataforma RT Virtual</t>
  </si>
  <si>
    <t>Reapertura accidentes laborales personal del  MAG, INTA, SENASA, SFE</t>
  </si>
  <si>
    <t>Estudios de peligrosidad al personal del  MAG, INTA, SENASA, SFE</t>
  </si>
  <si>
    <t>Estudios de condiciones laborales, por posibles enfermedades , al personal del  MAG, INTA, SENASA, SFE</t>
  </si>
  <si>
    <t>Olman Solorzano</t>
  </si>
  <si>
    <t>inta</t>
  </si>
  <si>
    <t>oso 01.2025</t>
  </si>
  <si>
    <t>senasa</t>
  </si>
  <si>
    <t>SFE</t>
  </si>
  <si>
    <t>MAG</t>
  </si>
  <si>
    <t>REPORTE DE EJECUCIÓN DEL PLAN ANUAL OPERATIVO III TRIMESTRE 2024-SEPSA</t>
  </si>
  <si>
    <r>
      <rPr>
        <b/>
        <sz val="7"/>
        <color rgb="FF000000"/>
        <rFont val="Calibri"/>
        <family val="2"/>
        <scheme val="minor"/>
      </rPr>
      <t xml:space="preserve">Observaciones/supuestos/ Limitaciones </t>
    </r>
    <r>
      <rPr>
        <b/>
        <vertAlign val="superscript"/>
        <sz val="7"/>
        <color rgb="FF000000"/>
        <rFont val="Calibri"/>
        <family val="2"/>
      </rPr>
      <t>11</t>
    </r>
  </si>
  <si>
    <t>Participación en la Secretaría Técnica Consejo Nacional Sectorial Agropecuario (CAN)</t>
  </si>
  <si>
    <t>Director (a) Sepsa</t>
  </si>
  <si>
    <t>Por temas de agenda del señor Ministro, la segunda sesión programada se trasladó al mes de abril.</t>
  </si>
  <si>
    <t>La sesión que se tenía programada para el mes de marzo se realizó en abril, para atender asuntos de la Medalla al Mérito Agrícola y Día del Agricultor.</t>
  </si>
  <si>
    <t>Se canceló una de las sesiones de CAN del trimestre por ajustes de agenda del señor Ministro.</t>
  </si>
  <si>
    <t>Se realizaron más sesiones de las programadas debido a necesidades específicas.</t>
  </si>
  <si>
    <t>Participación en la Secretaría Técnica Comité Técnico Sectorial Agropecuario (COTECSA)</t>
  </si>
  <si>
    <t>Por motivo de agenda, la segunda sesión se trasladó al mes de abril.</t>
  </si>
  <si>
    <t>La sesión agendada para marzo se trasladó a abril para revisión de formularios de proyectos.</t>
  </si>
  <si>
    <t>Se ajustó la programación de acuerdo a los cambios en la programación de sesiones de CAN.</t>
  </si>
  <si>
    <t>Participación en las sesiones de los Comités Sectoriales Regionales Agropecuarios (CSRA)</t>
  </si>
  <si>
    <t>Lorena Jiménez, Alicia Sánchez y Lizeth Jaén</t>
  </si>
  <si>
    <t>Apoyo logístico en los mecanismos de coordinación sectorial CAN y Cotecsa</t>
  </si>
  <si>
    <t>Director (a) Sepsa y María Fernanda Coto</t>
  </si>
  <si>
    <t>Por motivos de agenda las segundas sesiones de CAN y Cotecsa se trasladaron al mes de abril.</t>
  </si>
  <si>
    <t>Se atendieron las sesiones de CAN y Cotecsa trasladadas de marzo a abril.</t>
  </si>
  <si>
    <t>Cumplimiento según los ajustes en la programación de seciones de CAN y COTECSA</t>
  </si>
  <si>
    <t>Participación en la Secretaría Técnica del Foro Nacional Mixto</t>
  </si>
  <si>
    <t>Director (a) Sepsa, María Fernanda Coto y Lorena Jiménez</t>
  </si>
  <si>
    <t>Elaboración del Informe anual de cumplimiento de metas PNDIP 2023 y balance acumulado 2019-2023</t>
  </si>
  <si>
    <t>Lizeth Jaén</t>
  </si>
  <si>
    <t>Elaboración del Informe de Verificación de metas PNDIP 2023</t>
  </si>
  <si>
    <t>Elaboración del Informe de Gasto Público Sectorial 2023</t>
  </si>
  <si>
    <t>Elaboración del Informe de Gestión Sectorial 2023</t>
  </si>
  <si>
    <t>Hannier Ramírez y Dennis Monge</t>
  </si>
  <si>
    <t>Elaboración del Informe de labores  de Sepsa 2023</t>
  </si>
  <si>
    <t>Elaboración de los dictámenes de vinculación de las Matrices de Articulación Plan Presupuesto (MAPP) 2025</t>
  </si>
  <si>
    <t>Lizeth Jaén y Lorena Jiménez</t>
  </si>
  <si>
    <t>Elaboración del Informe semestral de avance en el cumplimiento de metas PNDIP 2024</t>
  </si>
  <si>
    <t>Informe de seguimiento de la Política de Producción y Consumo Sostenible 2023</t>
  </si>
  <si>
    <t>Alicia Sánchez</t>
  </si>
  <si>
    <t>Elaboración de informes de seguimiento de igualdad de género del Sector Agropecuario (PIEG)</t>
  </si>
  <si>
    <t>Hannier Ramírez y María Fernanda Coto</t>
  </si>
  <si>
    <t>Informe de seguimiento de la Política de Igualdad de Género para el desarrollo inclusivo en el Sector Agropecuario Pesquero y Rural 2023</t>
  </si>
  <si>
    <t>Se está trabajando en la metodología en coordinación con CONAC, PNUD y FAO. Se estima que se terminará el informe en el II trimestre 2024.</t>
  </si>
  <si>
    <t>Se recibió colaboración de PNUD, FAO e INAMU, el taller con los enlaces se programó para el III trimestre y el informe se logró generar en el IV trimestre.</t>
  </si>
  <si>
    <t>Seguimiento de compromisos con Organismos Multilaterales  y Regionales</t>
  </si>
  <si>
    <t>Documento de proyecto</t>
  </si>
  <si>
    <t>Director (a) Sepsa y Francini Araya</t>
  </si>
  <si>
    <t>Se recibieron tres solicitudes de FAO sobre datos estadísticos de  uso de nitrógeno, fósforo ye indicadores ambientales, que se gestionaron y completaron.</t>
  </si>
  <si>
    <t>Se recibieron dos solicitudes adicionales no programadas.</t>
  </si>
  <si>
    <t>Elaboración del informe del "Sondeo de precios de insumos agropecuarios"</t>
  </si>
  <si>
    <t>Oscar Bonilla y Juan Carlos Flores</t>
  </si>
  <si>
    <t>Elaboración del informe de comportamiento del crédito para las actividades agropecuarias al cierre de 2023</t>
  </si>
  <si>
    <t>Dennis Monge</t>
  </si>
  <si>
    <t>Se tiene aproximadamente un 85% de avance en el informe, que es complementario a la herramienta de consulta publicada en el primer trimestre. Se tiene programada la publicación para el mes de julio.</t>
  </si>
  <si>
    <t>Se realizó la publicación en el mes de julio.</t>
  </si>
  <si>
    <t>Elaboración del Boletín Estadístico Agropecuario N°34 (BEA-34), 2020-2023</t>
  </si>
  <si>
    <t>Actualización de las bases de datos  que contienen estadísticas relacionadas con el Sector Agropecuario</t>
  </si>
  <si>
    <t>Dennis Monge, Priscila Zeledón, Francini Araya, Rosario Ureña, Juan Carlos Flores</t>
  </si>
  <si>
    <t>Elaboración del Boletín ENOS para la divulgación de información en Cambio Climático.</t>
  </si>
  <si>
    <t>Rosario Ureña, Lorena Jiménez</t>
  </si>
  <si>
    <t>El funcionario encargado de elaborar los Boletines ENOS se trasladó a un puesto en el SFE, por lo que el boletín correspondiente a junio se reprogramó para el mes de julio.</t>
  </si>
  <si>
    <t>Se realizó el Boletín Enos que se encontraba retrasado para el II trimestre.</t>
  </si>
  <si>
    <t>Debido a procesos de selección de nuevos funcionarios y reorganización de funciones no se elaboraron dos boletines.</t>
  </si>
  <si>
    <t>Modernización InfoAgro, segunda  etapa (Plan Sectorial 1.14.1.1)</t>
  </si>
  <si>
    <t>Director (a) Sepsa, Rocío Soto y Dennis Monge</t>
  </si>
  <si>
    <t>Mejoramiento de las estadísticas agropecuarias</t>
  </si>
  <si>
    <t>Priscila Zeledón</t>
  </si>
  <si>
    <t>Se creó el Plan de trabajo del Grupo de mejoramiento estadístico</t>
  </si>
  <si>
    <t>Apoyo logístico técnico y administrativo</t>
  </si>
  <si>
    <t>María Fernanda Coto y Rocío Soto</t>
  </si>
  <si>
    <t>Atención de disposiciones emitidas por la Contraloría General de la República</t>
  </si>
  <si>
    <t>Grettel Fernández y Alicia Sánchez</t>
  </si>
  <si>
    <t>Actualización de modelos de costos de producción</t>
  </si>
  <si>
    <t>Juan Carlos Flores y Oscar Bonilla</t>
  </si>
  <si>
    <t>Elaboración de la Propuesta metodológica del Programa de encadenamientos (Plan Sectorial 4.6.1.1)</t>
  </si>
  <si>
    <t>Director (a) Sepsa, Priscila Zeledón, Rocío Soto, Dennis Monge</t>
  </si>
  <si>
    <t>Se tiene un avance del 80% en el documento metodológica, ya que se han realizado diferentes actividades, como sesiones de trabajo y visitas a partes involucradas, se tiene previsto la finalización en el mes de julio.</t>
  </si>
  <si>
    <t>En el mes de agosto se finalizó la propuesta metodológica del programa, que estaba en riesgo de incumplimiento del II trimestre.</t>
  </si>
  <si>
    <t>Implementación de proyecto piloto del Programa de encadenamientos (Plan Sectorial 4.6.1.1)</t>
  </si>
  <si>
    <t>Se está trabajando en los talleres de consulta con actores de la cadena de papa para uso industrial, con esto se obtendrían resultados finales del piloto.</t>
  </si>
  <si>
    <t>Debido a externalidades se debió reprogramar el segundo piloto para el I trimestre 2025</t>
  </si>
  <si>
    <t>Implementación del Programa de inteligencia de mercados agropecuarios y pesqueros (Plan Sectorial 4.1.1.1)</t>
  </si>
  <si>
    <t>Director (a) Sepsa, Dennis Monge, Oscar Bonilla</t>
  </si>
  <si>
    <t>Elaboración de estudio de consumo de alimentos frescos en el marco de la Hoja de Ruta "Costa Rica hacia Sistemas Agroalimentarios Sostenibles y Saludables 2023-2026: desde el campo hasta el plato"</t>
  </si>
  <si>
    <t>Rosario Ureña</t>
  </si>
  <si>
    <t xml:space="preserve">Atención de solicitudes de información de jerarcas, organismos nacionales e internacionales y usuarios </t>
  </si>
  <si>
    <t>Erick Jara Tenorio</t>
  </si>
  <si>
    <t>No remitieron  justificaciones en las actividades no cumplidas que respalden el incumplimiento</t>
  </si>
  <si>
    <t>Unidad de Planificación Insittucional</t>
  </si>
  <si>
    <t>Tecnologías de la información</t>
  </si>
  <si>
    <t>% Ejecución Presupuestaria            ANUAL 169</t>
  </si>
  <si>
    <t>% Ejecución Presupuestaria            ANUAL MAG 207</t>
  </si>
  <si>
    <t>% Ejecución metas ANUAL MAG 207</t>
  </si>
  <si>
    <t>Reporte de Ejecución Anual del Plan Anual Operativo  2024</t>
  </si>
  <si>
    <t>Cumplido(&gt;=90%)</t>
  </si>
  <si>
    <t>No cumplido(&lt;=89,99%)</t>
  </si>
  <si>
    <t>Total de actividades</t>
  </si>
  <si>
    <t>% de ejecución de metas Anual</t>
  </si>
  <si>
    <t>% de Ejecución Presupuestaria</t>
  </si>
  <si>
    <t xml:space="preserve">Centro de Costos </t>
  </si>
  <si>
    <t>% de ejecución de metas</t>
  </si>
  <si>
    <t>CONAC</t>
  </si>
  <si>
    <t>Cumplido(&gt;=85%)</t>
  </si>
  <si>
    <t>No cumplido(&lt;=84,99%)</t>
  </si>
  <si>
    <t>% de ejecución presupuestaria</t>
  </si>
  <si>
    <t>Dirección de Desarrollo Central Oriental</t>
  </si>
  <si>
    <t>Dirección de Desarrollo Central Occidental</t>
  </si>
  <si>
    <t>Dirección de Desarrollo Central Sur</t>
  </si>
  <si>
    <t>Dirección de Desarrollo Chorotega</t>
  </si>
  <si>
    <t>Dirección de Desarrollo Brunca</t>
  </si>
  <si>
    <t>Dirección de Desarrollo Pacífico Central</t>
  </si>
  <si>
    <t>Dirección de Desarrollo Huetar Norte</t>
  </si>
  <si>
    <t>Dirección de Desarrollo Huetar Caribe</t>
  </si>
  <si>
    <t>Nota:  A nivel de oficinas centrales de DNEA no se presentaron informes</t>
  </si>
  <si>
    <t>DNEA</t>
  </si>
  <si>
    <t xml:space="preserve">Ministerio de Agricultura y Ganadería </t>
  </si>
  <si>
    <t>Cumplió(&gt;=85%)</t>
  </si>
  <si>
    <t>No cumplió(&lt;=84,99%)</t>
  </si>
  <si>
    <t xml:space="preserve">Total de actividades </t>
  </si>
  <si>
    <t>Observaciones</t>
  </si>
  <si>
    <t>Dirección Ejecutiva</t>
  </si>
  <si>
    <t>Gestión del Conocimiento.</t>
  </si>
  <si>
    <t>Servicios Generales</t>
  </si>
  <si>
    <t>Administración de Recursos</t>
  </si>
  <si>
    <t>DIDT</t>
  </si>
  <si>
    <r>
      <t> </t>
    </r>
    <r>
      <rPr>
        <sz val="14"/>
        <color rgb="FF000000"/>
        <rFont val="Calibri"/>
        <family val="2"/>
        <scheme val="minor"/>
      </rPr>
      <t>Centro de Innovación Agropecuaria</t>
    </r>
    <r>
      <rPr>
        <sz val="14"/>
        <color rgb="FF242424"/>
        <rFont val="Calibri"/>
        <family val="2"/>
        <scheme val="minor"/>
      </rPr>
      <t> Central</t>
    </r>
  </si>
  <si>
    <t>Pecuaria Central</t>
  </si>
  <si>
    <t>Agrícola Central</t>
  </si>
  <si>
    <t>Centro de Innovación Agropecuaria “Carlos Durán”</t>
  </si>
  <si>
    <t>Centro de Innovación Agropecuaria “Enrique Jiménez Núñez”</t>
  </si>
  <si>
    <t>Agrícola Trópico Seco</t>
  </si>
  <si>
    <t>Pecuaria Trópico Seco</t>
  </si>
  <si>
    <t>Centro de Innovación Agropecuaria “La Managua”</t>
  </si>
  <si>
    <t>Funcionario ingreso en agosto. No presento informe del IV trimestre</t>
  </si>
  <si>
    <t>Centro de Innovación Agropecuaria “Los Diamantes”</t>
  </si>
  <si>
    <t>Pecuario Trópico Húmedo</t>
  </si>
  <si>
    <t>Agrícola Trópico Húmedo</t>
  </si>
  <si>
    <t>Laboratorios</t>
  </si>
  <si>
    <t>Estudios Básicos de Suelos</t>
  </si>
  <si>
    <t>No presentan justificaciones de incumplimientos</t>
  </si>
  <si>
    <t>OFICINAS CENTRALES Y STAFF</t>
  </si>
  <si>
    <t>INTA</t>
  </si>
  <si>
    <t>Cumplido (&gt;=90%)</t>
  </si>
  <si>
    <t>No cumplido (&lt;=89,99%)</t>
  </si>
  <si>
    <t>Total de actividades Anual</t>
  </si>
  <si>
    <t>% ejecución PAO Anual</t>
  </si>
  <si>
    <t xml:space="preserve">% ejecución Presupuestaria </t>
  </si>
  <si>
    <t>TOTAL ACTIVIDADES</t>
  </si>
  <si>
    <t>% CUMPLIMIENTO METAS Anual</t>
  </si>
  <si>
    <t xml:space="preserve">Observaciónes </t>
  </si>
  <si>
    <t>Jefatura Direccion</t>
  </si>
  <si>
    <t xml:space="preserve">Direcciones Nacionales </t>
  </si>
  <si>
    <t xml:space="preserve">Cumplido </t>
  </si>
  <si>
    <t xml:space="preserve">DN LANASEVE </t>
  </si>
  <si>
    <t>Dirección de Alimentos para Animales</t>
  </si>
  <si>
    <t xml:space="preserve">Dirección Medicamentos Veterinarios </t>
  </si>
  <si>
    <t>Dirección de Cuarentena Animal</t>
  </si>
  <si>
    <t xml:space="preserve">Dirección Nacional de Operaciones </t>
  </si>
  <si>
    <t>Direccion Salud Reproductiva</t>
  </si>
  <si>
    <t>DG EPIDEMIOLOGIA</t>
  </si>
  <si>
    <t xml:space="preserve">Programas Nacionales </t>
  </si>
  <si>
    <t>PN Analisis Riesgo Enfermedad</t>
  </si>
  <si>
    <t xml:space="preserve">PN Biotecnologia </t>
  </si>
  <si>
    <t>PN Brucelusis</t>
  </si>
  <si>
    <t xml:space="preserve">PN Trandfroterizas </t>
  </si>
  <si>
    <t>PN Aninal En Desatre</t>
  </si>
  <si>
    <t>Programa Nacional de Residuos</t>
  </si>
  <si>
    <t xml:space="preserve">PN Tuberculosis </t>
  </si>
  <si>
    <t xml:space="preserve">PN Salud Porcina </t>
  </si>
  <si>
    <t xml:space="preserve">PN Salud Aviar </t>
  </si>
  <si>
    <t xml:space="preserve">PN Salud Acuicola </t>
  </si>
  <si>
    <t xml:space="preserve">Direcciones Regionales </t>
  </si>
  <si>
    <t xml:space="preserve">Direccion Regional Oriental </t>
  </si>
  <si>
    <t xml:space="preserve">Dirección Regional Huertar Caribe </t>
  </si>
  <si>
    <t>No cumplido</t>
  </si>
  <si>
    <t xml:space="preserve">Falta de personal, atencion a emergencia y trazabilidad </t>
  </si>
  <si>
    <t xml:space="preserve">Dirección Regional Pacifico Central </t>
  </si>
  <si>
    <t xml:space="preserve">Dirección Regional de Huertar Norte </t>
  </si>
  <si>
    <t xml:space="preserve">Dirección Regional Chorotega </t>
  </si>
  <si>
    <t xml:space="preserve">Dirección Regional Central Sur </t>
  </si>
  <si>
    <t xml:space="preserve">Dirección Regional Brunca </t>
  </si>
  <si>
    <t xml:space="preserve">Dirección Regional Occidental </t>
  </si>
  <si>
    <t>Dirección de Inocuidad de Productos y Subproductos de Origen Animal-DIPOA</t>
  </si>
  <si>
    <t>SENASA</t>
  </si>
  <si>
    <t>% ejecución Anual</t>
  </si>
  <si>
    <t>% ejecución Presupuestaria</t>
  </si>
  <si>
    <t xml:space="preserve">Anual </t>
  </si>
  <si>
    <t>% CUMPLIMIENTO METAS ANUAL</t>
  </si>
  <si>
    <t>Jefatura Direccion (incluye salud ocupacional y secretarias</t>
  </si>
  <si>
    <t>No solicitaron a RH el informe de accidentes y no había en esa instancia quien lo elaborara. Esta comisión no continúo con las acciones incluidas en PAO, esta inactiva</t>
  </si>
  <si>
    <t xml:space="preserve">Secretarias </t>
  </si>
  <si>
    <t>Cambio de Secretaria en la Dirección del SFE, por permiso sin goce y la  nueva secretaria no realizó ajustes en programación en tiempo y forma.</t>
  </si>
  <si>
    <t>Jefatura Auditoria Interna</t>
  </si>
  <si>
    <t>Administrativo Y Financiero</t>
  </si>
  <si>
    <t>Jefatura Administrativo Y Financiero</t>
  </si>
  <si>
    <t>Unidad De Proveeduria</t>
  </si>
  <si>
    <t>Unidad De Servicios Generales</t>
  </si>
  <si>
    <t>Unidad Financiera</t>
  </si>
  <si>
    <t>Cuarentena Vegetal</t>
  </si>
  <si>
    <t>Jefatura Cuarentena Vegetal</t>
  </si>
  <si>
    <t xml:space="preserve"> Estacion de Cuarentena Vegetal   Caldera</t>
  </si>
  <si>
    <t>Estacion de Cuarentena Vegetal  Daniel Oduber</t>
  </si>
  <si>
    <t>Estacion de Cuarentena Vegetal   Juan Santamaria</t>
  </si>
  <si>
    <t xml:space="preserve">Estacionde Cuarentena Vegetal  Limón </t>
  </si>
  <si>
    <t xml:space="preserve">Estación de Cuarentena Vegetal de  los Chiles </t>
  </si>
  <si>
    <t xml:space="preserve">Las actividades no cumplidas son de la Jefatura y no realizaron ajustes en tiempo y forma  </t>
  </si>
  <si>
    <t>Estacion de Cuarentena Vegetal Paso Canoas</t>
  </si>
  <si>
    <t>Estacion de Cuarentena Vegetal Peñas Blancas</t>
  </si>
  <si>
    <t xml:space="preserve">No cumplido </t>
  </si>
  <si>
    <t>Movimientos del personal a otros departamentos y renuncias .  La jefatura no realizó los ajustes correspondientes</t>
  </si>
  <si>
    <t>Unidad De Analisis De Riesgos De Plagas</t>
  </si>
  <si>
    <t>Centro De Informacion Y Notificacion Medidas Sanitarias Y Fitosanitarias</t>
  </si>
  <si>
    <t>Laboratorio de Diagnostico de Plagas LDP</t>
  </si>
  <si>
    <t xml:space="preserve"> Jefatura de LDP (Análisis de laboratorios)</t>
  </si>
  <si>
    <t>Biología Molecular (Análisis de laboratorios)</t>
  </si>
  <si>
    <t>Entomología (Análisis de laboratorios)</t>
  </si>
  <si>
    <t>Fitopatología  (Análisis de laboratorios)</t>
  </si>
  <si>
    <t>Nematología  (Análisis de laboratorios)</t>
  </si>
  <si>
    <t>Exportaciones y Certificación
Fitosanitaria</t>
  </si>
  <si>
    <t>Operaciones Regionales</t>
  </si>
  <si>
    <t>Jefatura Operaciones / Viveros</t>
  </si>
  <si>
    <t>Brunca</t>
  </si>
  <si>
    <t>Central Oriental</t>
  </si>
  <si>
    <t>Central Occidental</t>
  </si>
  <si>
    <t>Central Sur</t>
  </si>
  <si>
    <t>Pacifico Central</t>
  </si>
  <si>
    <t>Chorotega</t>
  </si>
  <si>
    <t>Huetar Caribe</t>
  </si>
  <si>
    <t>Huetar Norte</t>
  </si>
  <si>
    <t xml:space="preserve">Unidad de Registro y Fiscalización de Agricultura Orgánica </t>
  </si>
  <si>
    <t>Programas Especiales</t>
  </si>
  <si>
    <t>Unidad Biometria Y Sistema De Informacion Geografica</t>
  </si>
  <si>
    <t>Unidad De Organismos Geneticamente Modificados</t>
  </si>
  <si>
    <t>Programa Nacional De Mosca De La Fruta</t>
  </si>
  <si>
    <t xml:space="preserve"> Agroquímicos, Control Biológico y Equipos de Aplicación</t>
  </si>
  <si>
    <t>Fiscalización de Agroquímicos, Control Biológico y
Eq. de Aplicación</t>
  </si>
  <si>
    <t xml:space="preserve"> Jefatura de Registro agroquímicos</t>
  </si>
  <si>
    <t>Registro de agroquimicos</t>
  </si>
  <si>
    <t>Control de residuos agroquímicos</t>
  </si>
  <si>
    <t>Laboratorio De Analisis De Residuos De Agroquimicos</t>
  </si>
  <si>
    <t>Jefatura de la Unidad LRE. (Análisis de laboratorios)</t>
  </si>
  <si>
    <t>Analisis de muestras (Análisis de laboratorios)</t>
  </si>
  <si>
    <t>Proceso de acreditacion</t>
  </si>
  <si>
    <t>Laboratorio De Control De Calidad De Agroquimicos</t>
  </si>
  <si>
    <t xml:space="preserve"> Jefatura de la Unidad (Análisis de laboratorios)</t>
  </si>
  <si>
    <t>Total de  metas ANUAL MAG 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</si>
</sst>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 #,##0_-;_-* &quot;-&quot;??_-;_-@_-"/>
    <numFmt numFmtId="165" formatCode="#,##0;[Red]#,##0"/>
  </numFmts>
  <fonts count="74">
    <font>
      <sz val="11"/>
      <color theme="1"/>
      <name val="Calibri"/>
      <family val="2"/>
      <scheme val="minor"/>
    </font>
    <font>
      <b/>
      <sz val="11"/>
      <color theme="1"/>
      <name val="Calibri"/>
      <family val="2"/>
      <scheme val="minor"/>
    </font>
    <font>
      <b/>
      <sz val="11"/>
      <color indexed="8"/>
      <name val="Calibri"/>
      <family val="2"/>
      <scheme val="minor"/>
    </font>
    <font>
      <b/>
      <sz val="11"/>
      <color theme="1"/>
      <name val="Times New Roman"/>
      <family val="1"/>
    </font>
    <font>
      <b/>
      <sz val="11"/>
      <color indexed="8"/>
      <name val="Times New Roman"/>
      <family val="1"/>
    </font>
    <font>
      <sz val="10"/>
      <color theme="1"/>
      <name val="Times New Roman"/>
      <family val="1"/>
    </font>
    <font>
      <b/>
      <sz val="10"/>
      <color theme="1"/>
      <name val="Times New Roman"/>
      <family val="1"/>
    </font>
    <font>
      <b/>
      <sz val="10"/>
      <color indexed="8"/>
      <name val="Times New Roman"/>
      <family val="1"/>
    </font>
    <font>
      <b/>
      <sz val="9"/>
      <color theme="1"/>
      <name val="Times New Roman"/>
      <family val="1"/>
    </font>
    <font>
      <sz val="11"/>
      <color theme="1"/>
      <name val="Calibri"/>
      <family val="2"/>
      <scheme val="minor"/>
    </font>
    <font>
      <sz val="7"/>
      <color theme="1"/>
      <name val="Calibri"/>
      <family val="2"/>
      <scheme val="minor"/>
    </font>
    <font>
      <sz val="7"/>
      <color theme="1" tint="0.34998626667073579"/>
      <name val="Calibri"/>
      <family val="2"/>
      <scheme val="minor"/>
    </font>
    <font>
      <b/>
      <sz val="7"/>
      <name val="Calibri"/>
      <family val="2"/>
      <scheme val="minor"/>
    </font>
    <font>
      <b/>
      <sz val="7"/>
      <color theme="1"/>
      <name val="Calibri"/>
      <family val="2"/>
      <scheme val="minor"/>
    </font>
    <font>
      <b/>
      <vertAlign val="superscript"/>
      <sz val="7"/>
      <name val="Calibri"/>
      <family val="2"/>
      <scheme val="minor"/>
    </font>
    <font>
      <sz val="7"/>
      <name val="Calibri"/>
      <family val="2"/>
      <scheme val="minor"/>
    </font>
    <font>
      <sz val="7"/>
      <color rgb="FF000000"/>
      <name val="Calibri"/>
      <family val="2"/>
      <scheme val="minor"/>
    </font>
    <font>
      <b/>
      <sz val="7"/>
      <color rgb="FFFFFFFF"/>
      <name val="Calibri"/>
      <family val="2"/>
      <scheme val="minor"/>
    </font>
    <font>
      <b/>
      <sz val="7"/>
      <color rgb="FF000000"/>
      <name val="Calibri"/>
      <family val="2"/>
      <scheme val="minor"/>
    </font>
    <font>
      <sz val="7"/>
      <color rgb="FFFF0000"/>
      <name val="Calibri"/>
      <family val="2"/>
      <scheme val="minor"/>
    </font>
    <font>
      <sz val="12"/>
      <color theme="1"/>
      <name val="HendersonSansW00-BasicLight"/>
    </font>
    <font>
      <sz val="11"/>
      <color theme="1"/>
      <name val="HendersonSansW00-BasicLight"/>
    </font>
    <font>
      <sz val="7"/>
      <color theme="1"/>
      <name val="HendersonSansW00-BasicLight"/>
    </font>
    <font>
      <sz val="9"/>
      <color theme="1" tint="0.34998626667073579"/>
      <name val="HendersonSansW00-BasicLight"/>
    </font>
    <font>
      <b/>
      <sz val="8"/>
      <name val="HendersonSansW00-BasicBold"/>
    </font>
    <font>
      <b/>
      <sz val="7"/>
      <color theme="1"/>
      <name val="HendersonSansW00-BasicLight"/>
    </font>
    <font>
      <b/>
      <sz val="7"/>
      <name val="HendersonSansW00-BasicLight"/>
    </font>
    <font>
      <b/>
      <sz val="7"/>
      <name val="HendersonSansW00-BasicBold"/>
    </font>
    <font>
      <b/>
      <vertAlign val="superscript"/>
      <sz val="7"/>
      <name val="HendersonSansW00-BasicBold"/>
    </font>
    <font>
      <b/>
      <sz val="7"/>
      <color theme="1"/>
      <name val="HendersonSansW00-BasicBold"/>
    </font>
    <font>
      <b/>
      <vertAlign val="superscript"/>
      <sz val="7"/>
      <name val="HendersonSansW00-BasicLight"/>
    </font>
    <font>
      <b/>
      <sz val="6"/>
      <name val="HendersonSansW00-BasicLight"/>
    </font>
    <font>
      <sz val="7"/>
      <color rgb="FF000000"/>
      <name val="HendersonSansW00-BasicLight"/>
    </font>
    <font>
      <sz val="7"/>
      <name val="HendersonSansW00-BasicLight"/>
    </font>
    <font>
      <b/>
      <sz val="7"/>
      <color rgb="FFFFFFFF"/>
      <name val="HendersonSansW00-BasicLight"/>
    </font>
    <font>
      <sz val="7"/>
      <name val="Calibri"/>
      <family val="2"/>
    </font>
    <font>
      <b/>
      <sz val="8"/>
      <name val="HendersonSansW00-BasicLight"/>
    </font>
    <font>
      <b/>
      <vertAlign val="superscript"/>
      <sz val="8"/>
      <name val="HendersonSansW00-BasicLight"/>
    </font>
    <font>
      <sz val="7"/>
      <color rgb="FFFF0000"/>
      <name val="HendersonSansW00-BasicLight"/>
    </font>
    <font>
      <b/>
      <sz val="7"/>
      <color rgb="FF000000"/>
      <name val="HendersonSansW00-BasicLight"/>
    </font>
    <font>
      <sz val="5"/>
      <color theme="1"/>
      <name val="HendersonSansW00-BasicLight"/>
    </font>
    <font>
      <sz val="12"/>
      <color theme="1"/>
      <name val="Calibri"/>
      <family val="2"/>
      <scheme val="minor"/>
    </font>
    <font>
      <sz val="9"/>
      <color theme="1" tint="0.34998626667073579"/>
      <name val="Calibri"/>
      <family val="2"/>
      <scheme val="minor"/>
    </font>
    <font>
      <b/>
      <sz val="8"/>
      <name val="Calibri"/>
      <family val="2"/>
      <scheme val="minor"/>
    </font>
    <font>
      <b/>
      <vertAlign val="superscript"/>
      <sz val="7"/>
      <name val="Calibri (Cuerpo)"/>
    </font>
    <font>
      <sz val="7"/>
      <color rgb="FF000000"/>
      <name val="Calibri"/>
      <family val="2"/>
    </font>
    <font>
      <b/>
      <vertAlign val="superscript"/>
      <sz val="8"/>
      <name val="Calibri"/>
      <family val="2"/>
      <scheme val="minor"/>
    </font>
    <font>
      <sz val="5"/>
      <color theme="1"/>
      <name val="Calibri"/>
      <family val="2"/>
      <scheme val="minor"/>
    </font>
    <font>
      <sz val="7"/>
      <name val="Calibri (Cuerpo)"/>
    </font>
    <font>
      <b/>
      <sz val="7"/>
      <color theme="1"/>
      <name val="Calibri (Cuerpo)"/>
    </font>
    <font>
      <sz val="11"/>
      <color rgb="FF000000"/>
      <name val="Aptos Narrow"/>
      <family val="2"/>
    </font>
    <font>
      <vertAlign val="superscript"/>
      <sz val="7"/>
      <name val="Calibri (Cuerpo)"/>
    </font>
    <font>
      <sz val="8"/>
      <color rgb="FF000000"/>
      <name val="Calibri"/>
      <family val="2"/>
      <scheme val="minor"/>
    </font>
    <font>
      <sz val="8"/>
      <name val="Calibri"/>
      <family val="2"/>
      <scheme val="minor"/>
    </font>
    <font>
      <b/>
      <sz val="8"/>
      <name val="Calibri"/>
      <family val="2"/>
    </font>
    <font>
      <sz val="11"/>
      <color rgb="FF444444"/>
      <name val="Aptos Narrow"/>
      <family val="2"/>
    </font>
    <font>
      <b/>
      <sz val="7"/>
      <color theme="0"/>
      <name val="Calibri"/>
      <family val="2"/>
      <scheme val="minor"/>
    </font>
    <font>
      <b/>
      <sz val="7"/>
      <color rgb="FF000000"/>
      <name val="Calibri"/>
      <family val="2"/>
    </font>
    <font>
      <b/>
      <vertAlign val="superscript"/>
      <sz val="7"/>
      <color rgb="FF000000"/>
      <name val="Calibri"/>
      <family val="2"/>
    </font>
    <font>
      <b/>
      <sz val="14"/>
      <color theme="1"/>
      <name val="Calibri"/>
      <family val="2"/>
      <scheme val="minor"/>
    </font>
    <font>
      <b/>
      <sz val="16"/>
      <color theme="1"/>
      <name val="Calibri"/>
      <family val="2"/>
      <scheme val="minor"/>
    </font>
    <font>
      <sz val="16"/>
      <color theme="1"/>
      <name val="Calibri"/>
      <family val="2"/>
      <scheme val="minor"/>
    </font>
    <font>
      <b/>
      <sz val="14"/>
      <color indexed="8"/>
      <name val="Calibri"/>
      <family val="2"/>
      <scheme val="minor"/>
    </font>
    <font>
      <sz val="14"/>
      <color theme="1"/>
      <name val="Calibri"/>
      <family val="2"/>
      <scheme val="minor"/>
    </font>
    <font>
      <b/>
      <sz val="14"/>
      <name val="Calibri"/>
      <family val="2"/>
      <scheme val="minor"/>
    </font>
    <font>
      <sz val="14"/>
      <name val="Calibri"/>
      <family val="2"/>
      <scheme val="minor"/>
    </font>
    <font>
      <b/>
      <sz val="12"/>
      <color theme="1"/>
      <name val="Calibri"/>
      <family val="2"/>
      <scheme val="minor"/>
    </font>
    <font>
      <b/>
      <sz val="11"/>
      <name val="Calibri"/>
      <family val="2"/>
      <scheme val="minor"/>
    </font>
    <font>
      <sz val="9"/>
      <color theme="1"/>
      <name val="Calibri"/>
      <family val="2"/>
      <scheme val="minor"/>
    </font>
    <font>
      <sz val="11"/>
      <name val="Calibri"/>
      <family val="2"/>
      <scheme val="minor"/>
    </font>
    <font>
      <b/>
      <sz val="12"/>
      <name val="Calibri"/>
      <family val="2"/>
      <scheme val="minor"/>
    </font>
    <font>
      <sz val="14"/>
      <color rgb="FF000000"/>
      <name val="Calibri"/>
      <family val="2"/>
      <scheme val="minor"/>
    </font>
    <font>
      <sz val="14"/>
      <color rgb="FF242424"/>
      <name val="Calibri"/>
      <family val="2"/>
      <scheme val="minor"/>
    </font>
    <font>
      <b/>
      <sz val="14"/>
      <color rgb="FF242424"/>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2F2F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34998626667073579"/>
        <bgColor rgb="FF000000"/>
      </patternFill>
    </fill>
    <fill>
      <patternFill patternType="solid">
        <fgColor rgb="FFF2F2F2"/>
        <bgColor rgb="FF000000"/>
      </patternFill>
    </fill>
    <fill>
      <patternFill patternType="solid">
        <fgColor rgb="FF8EA9DB"/>
        <bgColor rgb="FF000000"/>
      </patternFill>
    </fill>
    <fill>
      <patternFill patternType="solid">
        <fgColor theme="9" tint="0.79998168889431442"/>
        <bgColor indexed="64"/>
      </patternFill>
    </fill>
    <fill>
      <patternFill patternType="solid">
        <fgColor theme="9"/>
        <bgColor indexed="64"/>
      </patternFill>
    </fill>
    <fill>
      <patternFill patternType="solid">
        <fgColor theme="5"/>
        <bgColor indexed="64"/>
      </patternFill>
    </fill>
    <fill>
      <patternFill patternType="solid">
        <fgColor theme="7"/>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3" tint="0.89999084444715716"/>
        <bgColor indexed="64"/>
      </patternFill>
    </fill>
    <fill>
      <patternFill patternType="solid">
        <fgColor theme="4"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ck">
        <color rgb="FFFFFFFF"/>
      </right>
      <top/>
      <bottom style="thick">
        <color rgb="FFFFFFFF"/>
      </bottom>
      <diagonal/>
    </border>
    <border>
      <left/>
      <right/>
      <top style="thick">
        <color rgb="FFFFFFFF"/>
      </top>
      <bottom/>
      <diagonal/>
    </border>
    <border>
      <left/>
      <right/>
      <top/>
      <bottom style="thick">
        <color rgb="FFFFFFFF"/>
      </bottom>
      <diagonal/>
    </border>
    <border>
      <left style="thick">
        <color rgb="FFFFFFFF"/>
      </left>
      <right/>
      <top style="thick">
        <color rgb="FFFFFFFF"/>
      </top>
      <bottom/>
      <diagonal/>
    </border>
    <border>
      <left/>
      <right/>
      <top style="thick">
        <color rgb="FFFFFFFF"/>
      </top>
      <bottom style="thin">
        <color indexed="64"/>
      </bottom>
      <diagonal/>
    </border>
    <border>
      <left style="thick">
        <color rgb="FFFFFFFF"/>
      </left>
      <right/>
      <top/>
      <bottom/>
      <diagonal/>
    </border>
    <border>
      <left/>
      <right/>
      <top style="thin">
        <color indexed="64"/>
      </top>
      <bottom style="thin">
        <color indexed="64"/>
      </bottom>
      <diagonal/>
    </border>
    <border>
      <left/>
      <right style="thick">
        <color rgb="FFFFFFFF"/>
      </right>
      <top style="thick">
        <color rgb="FFFFFFFF"/>
      </top>
      <bottom style="thick">
        <color rgb="FFFFFFFF"/>
      </bottom>
      <diagonal/>
    </border>
    <border>
      <left/>
      <right style="thick">
        <color rgb="FFFFFFFF"/>
      </right>
      <top style="thick">
        <color rgb="FFFFFFFF"/>
      </top>
      <bottom style="thin">
        <color theme="0"/>
      </bottom>
      <diagonal/>
    </border>
    <border>
      <left/>
      <right style="thick">
        <color rgb="FFFFFFFF"/>
      </right>
      <top style="thin">
        <color theme="0"/>
      </top>
      <bottom style="thick">
        <color rgb="FFFFFFFF"/>
      </bottom>
      <diagonal/>
    </border>
    <border>
      <left style="thin">
        <color indexed="64"/>
      </left>
      <right style="thin">
        <color indexed="64"/>
      </right>
      <top style="thin">
        <color indexed="64"/>
      </top>
      <bottom/>
      <diagonal/>
    </border>
    <border>
      <left style="thin">
        <color theme="0"/>
      </left>
      <right style="thin">
        <color indexed="64"/>
      </right>
      <top/>
      <bottom style="thin">
        <color theme="0"/>
      </bottom>
      <diagonal/>
    </border>
    <border>
      <left style="thin">
        <color indexed="64"/>
      </left>
      <right style="thin">
        <color indexed="64"/>
      </right>
      <top/>
      <bottom style="thin">
        <color theme="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9" fillId="0" borderId="0" applyFont="0" applyFill="0" applyBorder="0" applyAlignment="0" applyProtection="0"/>
    <xf numFmtId="9" fontId="9" fillId="0" borderId="0" applyFont="0" applyFill="0" applyBorder="0" applyAlignment="0" applyProtection="0"/>
  </cellStyleXfs>
  <cellXfs count="743">
    <xf numFmtId="0" fontId="0" fillId="0" borderId="0" xfId="0"/>
    <xf numFmtId="3" fontId="1" fillId="0" borderId="4" xfId="0" applyNumberFormat="1" applyFont="1" applyBorder="1" applyAlignment="1">
      <alignment horizontal="center" vertical="center"/>
    </xf>
    <xf numFmtId="3" fontId="1" fillId="0" borderId="5" xfId="0" applyNumberFormat="1" applyFont="1" applyBorder="1" applyAlignment="1">
      <alignment horizontal="center" vertical="center"/>
    </xf>
    <xf numFmtId="0" fontId="0" fillId="0" borderId="0" xfId="0" applyAlignment="1">
      <alignment vertical="top" wrapText="1"/>
    </xf>
    <xf numFmtId="0" fontId="0" fillId="0" borderId="0" xfId="0" applyAlignment="1">
      <alignment vertical="top"/>
    </xf>
    <xf numFmtId="3" fontId="1" fillId="0" borderId="6" xfId="0" applyNumberFormat="1" applyFont="1" applyBorder="1" applyAlignment="1">
      <alignment horizontal="center" vertical="center"/>
    </xf>
    <xf numFmtId="0" fontId="1" fillId="0" borderId="6" xfId="0" applyFont="1" applyBorder="1" applyAlignment="1">
      <alignment horizontal="center" vertical="center"/>
    </xf>
    <xf numFmtId="3" fontId="3" fillId="0" borderId="4" xfId="0" applyNumberFormat="1" applyFont="1" applyBorder="1" applyAlignment="1">
      <alignment horizontal="center" vertical="center"/>
    </xf>
    <xf numFmtId="3" fontId="3" fillId="0" borderId="5" xfId="0" applyNumberFormat="1"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5" fillId="0" borderId="0" xfId="0" applyFont="1"/>
    <xf numFmtId="3" fontId="6" fillId="0" borderId="4" xfId="0" applyNumberFormat="1" applyFont="1" applyBorder="1" applyAlignment="1">
      <alignment horizontal="center" vertical="center"/>
    </xf>
    <xf numFmtId="3" fontId="6" fillId="0" borderId="5" xfId="0" applyNumberFormat="1" applyFont="1" applyBorder="1" applyAlignment="1">
      <alignment horizontal="center" vertical="center"/>
    </xf>
    <xf numFmtId="3" fontId="6" fillId="0" borderId="6" xfId="0" applyNumberFormat="1" applyFont="1" applyBorder="1" applyAlignment="1">
      <alignment horizontal="center" vertical="center"/>
    </xf>
    <xf numFmtId="0" fontId="10" fillId="0" borderId="0" xfId="0" applyFont="1" applyAlignment="1" applyProtection="1">
      <alignment wrapText="1"/>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horizontal="left" wrapText="1"/>
      <protection locked="0"/>
    </xf>
    <xf numFmtId="0" fontId="11" fillId="0" borderId="0" xfId="0" applyFont="1" applyAlignment="1" applyProtection="1">
      <alignment horizontal="left" wrapText="1"/>
      <protection locked="0"/>
    </xf>
    <xf numFmtId="0" fontId="10" fillId="0" borderId="0" xfId="0" applyFont="1" applyAlignment="1" applyProtection="1">
      <alignment horizontal="center" vertical="center" wrapText="1"/>
      <protection locked="0"/>
    </xf>
    <xf numFmtId="0" fontId="13" fillId="8" borderId="12" xfId="0" applyFont="1" applyFill="1" applyBorder="1" applyAlignment="1" applyProtection="1">
      <alignment horizontal="left" vertical="center" wrapText="1"/>
      <protection locked="0"/>
    </xf>
    <xf numFmtId="0" fontId="12" fillId="7" borderId="29" xfId="0" applyFont="1" applyFill="1" applyBorder="1" applyAlignment="1" applyProtection="1">
      <alignment horizontal="center" vertical="center" wrapText="1"/>
      <protection locked="0"/>
    </xf>
    <xf numFmtId="0" fontId="12" fillId="7" borderId="24" xfId="0" applyFont="1" applyFill="1" applyBorder="1" applyAlignment="1" applyProtection="1">
      <alignment horizontal="center" vertical="center" wrapText="1"/>
      <protection locked="0"/>
    </xf>
    <xf numFmtId="0" fontId="12" fillId="9" borderId="31" xfId="1" applyNumberFormat="1" applyFont="1" applyFill="1" applyBorder="1" applyAlignment="1" applyProtection="1">
      <alignment horizontal="center" vertical="center" wrapText="1"/>
    </xf>
    <xf numFmtId="0" fontId="15" fillId="10" borderId="31" xfId="1" applyNumberFormat="1" applyFont="1" applyFill="1" applyBorder="1" applyAlignment="1" applyProtection="1">
      <alignment horizontal="center" vertical="center" wrapText="1"/>
    </xf>
    <xf numFmtId="0" fontId="16" fillId="11" borderId="31" xfId="0" applyFont="1" applyFill="1" applyBorder="1" applyAlignment="1">
      <alignment horizontal="justify" vertical="center" wrapText="1"/>
    </xf>
    <xf numFmtId="164" fontId="10" fillId="11" borderId="31" xfId="1" applyNumberFormat="1" applyFont="1" applyFill="1" applyBorder="1" applyAlignment="1" applyProtection="1">
      <alignment horizontal="center" vertical="center"/>
    </xf>
    <xf numFmtId="164" fontId="16" fillId="11" borderId="31" xfId="0" applyNumberFormat="1" applyFont="1" applyFill="1" applyBorder="1" applyAlignment="1">
      <alignment horizontal="center" vertical="center" wrapText="1"/>
    </xf>
    <xf numFmtId="164" fontId="17" fillId="7" borderId="24" xfId="1" applyNumberFormat="1" applyFont="1" applyFill="1" applyBorder="1" applyAlignment="1" applyProtection="1">
      <alignment horizontal="center" vertical="center" wrapText="1"/>
    </xf>
    <xf numFmtId="164" fontId="18" fillId="11" borderId="31" xfId="0" applyNumberFormat="1" applyFont="1" applyFill="1" applyBorder="1" applyAlignment="1">
      <alignment horizontal="center" vertical="center" wrapText="1"/>
    </xf>
    <xf numFmtId="43" fontId="17" fillId="7" borderId="24" xfId="1" applyFont="1" applyFill="1" applyBorder="1" applyAlignment="1" applyProtection="1">
      <alignment horizontal="center" vertical="center" wrapText="1"/>
    </xf>
    <xf numFmtId="0" fontId="15" fillId="11" borderId="31" xfId="0" applyFont="1" applyFill="1" applyBorder="1" applyAlignment="1">
      <alignment horizontal="left" vertical="center" wrapText="1"/>
    </xf>
    <xf numFmtId="43" fontId="15" fillId="11" borderId="31" xfId="1" applyFont="1" applyFill="1" applyBorder="1" applyAlignment="1" applyProtection="1">
      <alignment horizontal="center" vertical="center" wrapText="1"/>
    </xf>
    <xf numFmtId="9" fontId="15" fillId="8" borderId="31" xfId="2" applyFont="1" applyFill="1" applyBorder="1" applyAlignment="1" applyProtection="1">
      <alignment horizontal="center" vertical="center" wrapText="1"/>
    </xf>
    <xf numFmtId="0" fontId="15" fillId="11" borderId="31" xfId="0" applyFont="1" applyFill="1" applyBorder="1" applyAlignment="1">
      <alignment horizontal="center" vertical="center" wrapText="1"/>
    </xf>
    <xf numFmtId="43" fontId="15" fillId="11" borderId="31" xfId="1" applyFont="1" applyFill="1" applyBorder="1" applyAlignment="1" applyProtection="1">
      <alignment horizontal="center" vertical="center" wrapText="1"/>
      <protection locked="0"/>
    </xf>
    <xf numFmtId="0" fontId="15" fillId="11" borderId="31" xfId="0" applyFont="1" applyFill="1" applyBorder="1" applyAlignment="1" applyProtection="1">
      <alignment horizontal="center" vertical="center" wrapText="1"/>
      <protection locked="0"/>
    </xf>
    <xf numFmtId="9" fontId="15" fillId="11" borderId="31" xfId="2" applyFont="1" applyFill="1" applyBorder="1" applyAlignment="1" applyProtection="1">
      <alignment horizontal="center" vertical="center" wrapText="1"/>
    </xf>
    <xf numFmtId="0" fontId="12" fillId="9" borderId="31" xfId="1" applyNumberFormat="1" applyFont="1" applyFill="1" applyBorder="1" applyAlignment="1" applyProtection="1">
      <alignment horizontal="left" vertical="center" wrapText="1" indent="2"/>
    </xf>
    <xf numFmtId="164" fontId="10" fillId="11" borderId="31" xfId="1" applyNumberFormat="1" applyFont="1" applyFill="1" applyBorder="1" applyAlignment="1" applyProtection="1">
      <alignment horizontal="left" vertical="center" wrapText="1" indent="1"/>
    </xf>
    <xf numFmtId="0" fontId="16" fillId="11" borderId="31" xfId="0" applyFont="1" applyFill="1" applyBorder="1" applyAlignment="1">
      <alignment horizontal="center" vertical="center" wrapText="1"/>
    </xf>
    <xf numFmtId="164" fontId="15" fillId="11" borderId="31" xfId="1" applyNumberFormat="1" applyFont="1" applyFill="1" applyBorder="1" applyAlignment="1" applyProtection="1">
      <alignment horizontal="center" vertical="center" wrapText="1"/>
    </xf>
    <xf numFmtId="0" fontId="18" fillId="11" borderId="31" xfId="0" applyFont="1" applyFill="1" applyBorder="1" applyAlignment="1">
      <alignment horizontal="center" vertical="center" wrapText="1"/>
    </xf>
    <xf numFmtId="164" fontId="10" fillId="11" borderId="31" xfId="1" applyNumberFormat="1" applyFont="1" applyFill="1" applyBorder="1" applyAlignment="1" applyProtection="1">
      <alignment horizontal="left" vertical="center" wrapText="1"/>
    </xf>
    <xf numFmtId="0" fontId="16" fillId="11" borderId="31" xfId="0" applyFont="1" applyFill="1" applyBorder="1" applyAlignment="1">
      <alignment horizontal="left" vertical="center" wrapText="1"/>
    </xf>
    <xf numFmtId="0" fontId="12" fillId="7" borderId="32" xfId="0" applyFont="1" applyFill="1" applyBorder="1" applyAlignment="1">
      <alignment vertical="center" wrapText="1"/>
    </xf>
    <xf numFmtId="0" fontId="12" fillId="7" borderId="32" xfId="0" applyFont="1" applyFill="1" applyBorder="1" applyAlignment="1" applyProtection="1">
      <alignment vertical="center" wrapText="1"/>
      <protection locked="0"/>
    </xf>
    <xf numFmtId="0" fontId="15" fillId="9" borderId="31" xfId="1" applyNumberFormat="1" applyFont="1" applyFill="1" applyBorder="1" applyAlignment="1" applyProtection="1">
      <alignment horizontal="center" vertical="center"/>
    </xf>
    <xf numFmtId="0" fontId="15" fillId="10" borderId="31" xfId="1" applyNumberFormat="1" applyFont="1" applyFill="1" applyBorder="1" applyAlignment="1" applyProtection="1">
      <alignment horizontal="center" vertical="center"/>
    </xf>
    <xf numFmtId="0" fontId="10" fillId="11" borderId="31" xfId="0" applyFont="1" applyFill="1" applyBorder="1" applyAlignment="1">
      <alignment horizontal="left" vertical="center" wrapText="1"/>
    </xf>
    <xf numFmtId="1" fontId="10" fillId="2" borderId="0" xfId="0" applyNumberFormat="1" applyFont="1" applyFill="1" applyAlignment="1" applyProtection="1">
      <alignment wrapText="1"/>
      <protection locked="0"/>
    </xf>
    <xf numFmtId="0" fontId="19" fillId="2" borderId="3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left" vertical="center" wrapText="1"/>
      <protection locked="0"/>
    </xf>
    <xf numFmtId="0" fontId="16" fillId="2" borderId="35" xfId="0" applyFont="1" applyFill="1" applyBorder="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wrapText="1"/>
      <protection locked="0"/>
    </xf>
    <xf numFmtId="0" fontId="10" fillId="2" borderId="0" xfId="0" applyFont="1" applyFill="1" applyAlignment="1" applyProtection="1">
      <alignment horizontal="left" wrapText="1"/>
      <protection locked="0"/>
    </xf>
    <xf numFmtId="0" fontId="16" fillId="2" borderId="12" xfId="0" applyFont="1" applyFill="1" applyBorder="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1" fontId="13" fillId="2" borderId="0" xfId="0" applyNumberFormat="1" applyFont="1" applyFill="1" applyAlignment="1" applyProtection="1">
      <alignment horizontal="center" wrapText="1"/>
      <protection locked="0"/>
    </xf>
    <xf numFmtId="1" fontId="13" fillId="2" borderId="0" xfId="0" applyNumberFormat="1" applyFont="1" applyFill="1" applyAlignment="1" applyProtection="1">
      <alignment horizontal="center" vertical="center" wrapText="1"/>
      <protection locked="0"/>
    </xf>
    <xf numFmtId="0" fontId="10" fillId="0" borderId="0" xfId="0" applyFont="1" applyAlignment="1" applyProtection="1">
      <alignment vertical="center" wrapText="1"/>
      <protection locked="0"/>
    </xf>
    <xf numFmtId="0" fontId="16" fillId="2" borderId="0" xfId="0" applyFont="1" applyFill="1" applyAlignment="1" applyProtection="1">
      <alignment horizontal="left" vertical="center" wrapText="1"/>
      <protection locked="0"/>
    </xf>
    <xf numFmtId="0" fontId="10" fillId="2" borderId="0" xfId="0" applyFont="1" applyFill="1" applyAlignment="1" applyProtection="1">
      <alignment wrapText="1"/>
      <protection locked="0"/>
    </xf>
    <xf numFmtId="1" fontId="15" fillId="2" borderId="0" xfId="0" applyNumberFormat="1" applyFont="1" applyFill="1" applyAlignment="1" applyProtection="1">
      <alignment horizontal="left" wrapText="1"/>
      <protection locked="0"/>
    </xf>
    <xf numFmtId="1" fontId="10" fillId="2" borderId="0" xfId="0" applyNumberFormat="1" applyFont="1" applyFill="1" applyAlignment="1" applyProtection="1">
      <alignment horizontal="left" wrapText="1"/>
      <protection locked="0"/>
    </xf>
    <xf numFmtId="0" fontId="19" fillId="2" borderId="0" xfId="0" applyFont="1" applyFill="1" applyAlignment="1" applyProtection="1">
      <alignment horizontal="left" vertical="center" wrapText="1"/>
      <protection locked="0"/>
    </xf>
    <xf numFmtId="0" fontId="10" fillId="2" borderId="33" xfId="0" applyFont="1" applyFill="1" applyBorder="1" applyAlignment="1" applyProtection="1">
      <alignment horizontal="left" vertical="center" wrapText="1"/>
      <protection locked="0"/>
    </xf>
    <xf numFmtId="0" fontId="10" fillId="2" borderId="33" xfId="0" applyFont="1" applyFill="1" applyBorder="1" applyAlignment="1" applyProtection="1">
      <alignment horizontal="center" vertical="center" wrapText="1"/>
      <protection locked="0"/>
    </xf>
    <xf numFmtId="0" fontId="21" fillId="0" borderId="0" xfId="0" applyFont="1" applyProtection="1">
      <protection locked="0"/>
    </xf>
    <xf numFmtId="0" fontId="22" fillId="0" borderId="0" xfId="0" applyFont="1" applyProtection="1">
      <protection locked="0"/>
    </xf>
    <xf numFmtId="0" fontId="22" fillId="0" borderId="0" xfId="0" applyFont="1" applyAlignment="1" applyProtection="1">
      <alignment horizontal="left"/>
      <protection locked="0"/>
    </xf>
    <xf numFmtId="0" fontId="23" fillId="0" borderId="0" xfId="0" applyFont="1" applyAlignment="1" applyProtection="1">
      <alignment horizontal="left"/>
      <protection locked="0"/>
    </xf>
    <xf numFmtId="0" fontId="22" fillId="0" borderId="0" xfId="0" applyFont="1" applyAlignment="1" applyProtection="1">
      <alignment wrapText="1"/>
      <protection locked="0"/>
    </xf>
    <xf numFmtId="0" fontId="22" fillId="0" borderId="0" xfId="0" applyFont="1" applyAlignment="1" applyProtection="1">
      <alignment horizontal="center" vertical="center"/>
      <protection locked="0"/>
    </xf>
    <xf numFmtId="0" fontId="25" fillId="8" borderId="12" xfId="0" applyFont="1" applyFill="1" applyBorder="1" applyAlignment="1" applyProtection="1">
      <alignment horizontal="left" vertical="center" wrapText="1"/>
      <protection locked="0"/>
    </xf>
    <xf numFmtId="0" fontId="25" fillId="8" borderId="37" xfId="0" applyFont="1" applyFill="1" applyBorder="1" applyAlignment="1" applyProtection="1">
      <alignment horizontal="left" vertical="center" wrapText="1"/>
      <protection locked="0"/>
    </xf>
    <xf numFmtId="0" fontId="13" fillId="7" borderId="20" xfId="0" applyFont="1" applyFill="1" applyBorder="1" applyAlignment="1" applyProtection="1">
      <alignment vertical="center"/>
      <protection locked="0"/>
    </xf>
    <xf numFmtId="0" fontId="13" fillId="7" borderId="0" xfId="0" applyFont="1" applyFill="1" applyAlignment="1" applyProtection="1">
      <alignment vertical="center"/>
      <protection locked="0"/>
    </xf>
    <xf numFmtId="0" fontId="13" fillId="7" borderId="0" xfId="0" applyFont="1" applyFill="1" applyAlignment="1" applyProtection="1">
      <alignment horizontal="center" vertical="center"/>
      <protection locked="0"/>
    </xf>
    <xf numFmtId="0" fontId="26" fillId="7" borderId="29" xfId="0" applyFont="1" applyFill="1" applyBorder="1" applyAlignment="1" applyProtection="1">
      <alignment horizontal="center" vertical="center" wrapText="1"/>
      <protection locked="0"/>
    </xf>
    <xf numFmtId="0" fontId="26" fillId="7" borderId="24" xfId="0" applyFont="1" applyFill="1" applyBorder="1" applyAlignment="1" applyProtection="1">
      <alignment horizontal="center" vertical="center" wrapText="1"/>
      <protection locked="0"/>
    </xf>
    <xf numFmtId="0" fontId="31" fillId="7" borderId="24" xfId="0" applyFont="1" applyFill="1" applyBorder="1" applyAlignment="1" applyProtection="1">
      <alignment horizontal="center" vertical="center" wrapText="1"/>
      <protection locked="0"/>
    </xf>
    <xf numFmtId="0" fontId="26" fillId="9" borderId="31" xfId="1" applyNumberFormat="1" applyFont="1" applyFill="1" applyBorder="1" applyAlignment="1" applyProtection="1">
      <alignment horizontal="center" vertical="center"/>
    </xf>
    <xf numFmtId="0" fontId="26" fillId="10" borderId="31" xfId="1" applyNumberFormat="1" applyFont="1" applyFill="1" applyBorder="1" applyAlignment="1" applyProtection="1">
      <alignment horizontal="center" vertical="center"/>
    </xf>
    <xf numFmtId="0" fontId="32" fillId="11" borderId="31" xfId="0" applyFont="1" applyFill="1" applyBorder="1" applyAlignment="1">
      <alignment horizontal="justify" vertical="center" wrapText="1"/>
    </xf>
    <xf numFmtId="0" fontId="32" fillId="11" borderId="31" xfId="0" applyFont="1" applyFill="1" applyBorder="1" applyAlignment="1">
      <alignment horizontal="center" vertical="center" wrapText="1"/>
    </xf>
    <xf numFmtId="164" fontId="33" fillId="11" borderId="31" xfId="1" applyNumberFormat="1" applyFont="1" applyFill="1" applyBorder="1" applyAlignment="1" applyProtection="1">
      <alignment horizontal="center" vertical="center" wrapText="1"/>
    </xf>
    <xf numFmtId="164" fontId="34" fillId="7" borderId="24" xfId="1" applyNumberFormat="1" applyFont="1" applyFill="1" applyBorder="1" applyAlignment="1" applyProtection="1">
      <alignment horizontal="center" vertical="center" wrapText="1"/>
    </xf>
    <xf numFmtId="43" fontId="34" fillId="7" borderId="24" xfId="1" applyFont="1" applyFill="1" applyBorder="1" applyAlignment="1" applyProtection="1">
      <alignment horizontal="center" vertical="center" wrapText="1"/>
    </xf>
    <xf numFmtId="0" fontId="33" fillId="11" borderId="31" xfId="0" applyFont="1" applyFill="1" applyBorder="1" applyAlignment="1">
      <alignment horizontal="center" vertical="center" wrapText="1"/>
    </xf>
    <xf numFmtId="0" fontId="33" fillId="11" borderId="31" xfId="0" applyFont="1" applyFill="1" applyBorder="1" applyAlignment="1">
      <alignment horizontal="justify" vertical="center" wrapText="1"/>
    </xf>
    <xf numFmtId="0" fontId="26" fillId="12" borderId="31" xfId="1" applyNumberFormat="1" applyFont="1" applyFill="1" applyBorder="1" applyAlignment="1" applyProtection="1">
      <alignment horizontal="center" vertical="center"/>
    </xf>
    <xf numFmtId="0" fontId="32" fillId="12" borderId="31" xfId="0" applyFont="1" applyFill="1" applyBorder="1" applyAlignment="1">
      <alignment horizontal="justify" vertical="center" wrapText="1"/>
    </xf>
    <xf numFmtId="0" fontId="32" fillId="12" borderId="31" xfId="0" applyFont="1" applyFill="1" applyBorder="1" applyAlignment="1">
      <alignment horizontal="center" vertical="center" wrapText="1"/>
    </xf>
    <xf numFmtId="164" fontId="33" fillId="12" borderId="31" xfId="1" applyNumberFormat="1" applyFont="1" applyFill="1" applyBorder="1" applyAlignment="1" applyProtection="1">
      <alignment horizontal="center" vertical="center" wrapText="1"/>
    </xf>
    <xf numFmtId="164" fontId="34" fillId="12" borderId="24" xfId="1" applyNumberFormat="1" applyFont="1" applyFill="1" applyBorder="1" applyAlignment="1" applyProtection="1">
      <alignment horizontal="center" vertical="center" wrapText="1"/>
    </xf>
    <xf numFmtId="43" fontId="34" fillId="12" borderId="24" xfId="1" applyFont="1" applyFill="1" applyBorder="1" applyAlignment="1" applyProtection="1">
      <alignment horizontal="center" vertical="center" wrapText="1"/>
    </xf>
    <xf numFmtId="0" fontId="33" fillId="12" borderId="31" xfId="0" applyFont="1" applyFill="1" applyBorder="1" applyAlignment="1">
      <alignment horizontal="center" vertical="center" wrapText="1"/>
    </xf>
    <xf numFmtId="0" fontId="33" fillId="12" borderId="31" xfId="0" applyFont="1" applyFill="1" applyBorder="1" applyAlignment="1">
      <alignment horizontal="justify" vertical="center" wrapText="1"/>
    </xf>
    <xf numFmtId="43" fontId="15" fillId="12" borderId="31" xfId="1" applyFont="1" applyFill="1" applyBorder="1" applyAlignment="1" applyProtection="1">
      <alignment horizontal="center" vertical="center" wrapText="1"/>
    </xf>
    <xf numFmtId="9" fontId="15" fillId="12" borderId="31" xfId="2" applyFont="1" applyFill="1" applyBorder="1" applyAlignment="1" applyProtection="1">
      <alignment horizontal="center" vertical="center" wrapText="1"/>
    </xf>
    <xf numFmtId="0" fontId="15" fillId="12" borderId="31" xfId="0" applyFont="1" applyFill="1" applyBorder="1" applyAlignment="1">
      <alignment horizontal="center" vertical="center" wrapText="1"/>
    </xf>
    <xf numFmtId="43" fontId="15" fillId="12" borderId="31" xfId="1" applyFont="1" applyFill="1" applyBorder="1" applyAlignment="1" applyProtection="1">
      <alignment horizontal="center" vertical="center" wrapText="1"/>
      <protection locked="0"/>
    </xf>
    <xf numFmtId="0" fontId="35" fillId="13" borderId="31" xfId="0" applyFont="1" applyFill="1" applyBorder="1" applyAlignment="1" applyProtection="1">
      <alignment horizontal="center" vertical="center" wrapText="1"/>
      <protection locked="0"/>
    </xf>
    <xf numFmtId="0" fontId="36" fillId="7" borderId="32" xfId="0" applyFont="1" applyFill="1" applyBorder="1" applyAlignment="1">
      <alignment vertical="center"/>
    </xf>
    <xf numFmtId="0" fontId="36" fillId="7" borderId="32" xfId="0" applyFont="1" applyFill="1" applyBorder="1" applyAlignment="1" applyProtection="1">
      <alignment vertical="center"/>
      <protection locked="0"/>
    </xf>
    <xf numFmtId="0" fontId="32" fillId="14" borderId="31" xfId="0" applyFont="1" applyFill="1" applyBorder="1" applyAlignment="1">
      <alignment horizontal="center" vertical="center" wrapText="1"/>
    </xf>
    <xf numFmtId="1" fontId="22" fillId="2" borderId="0" xfId="0" applyNumberFormat="1" applyFont="1" applyFill="1" applyProtection="1">
      <protection locked="0"/>
    </xf>
    <xf numFmtId="1" fontId="22" fillId="2" borderId="0" xfId="0" applyNumberFormat="1" applyFont="1" applyFill="1" applyAlignment="1" applyProtection="1">
      <alignment wrapText="1"/>
      <protection locked="0"/>
    </xf>
    <xf numFmtId="0" fontId="38" fillId="2" borderId="33" xfId="0" applyFont="1" applyFill="1" applyBorder="1" applyAlignment="1" applyProtection="1">
      <alignment horizontal="center" vertical="center" wrapText="1"/>
      <protection locked="0"/>
    </xf>
    <xf numFmtId="0" fontId="32" fillId="2" borderId="33" xfId="0" applyFont="1" applyFill="1" applyBorder="1" applyAlignment="1" applyProtection="1">
      <alignment horizontal="center" vertical="center" wrapText="1"/>
      <protection locked="0"/>
    </xf>
    <xf numFmtId="0" fontId="33" fillId="11" borderId="31" xfId="0" applyFont="1" applyFill="1" applyBorder="1" applyAlignment="1" applyProtection="1">
      <alignment horizontal="justify" vertical="top" wrapText="1"/>
      <protection locked="0"/>
    </xf>
    <xf numFmtId="0" fontId="32" fillId="2" borderId="12" xfId="0" applyFont="1" applyFill="1" applyBorder="1" applyAlignment="1" applyProtection="1">
      <alignment horizontal="center" vertical="center" wrapText="1"/>
      <protection locked="0"/>
    </xf>
    <xf numFmtId="0" fontId="38" fillId="2" borderId="0" xfId="0" applyFont="1" applyFill="1" applyAlignment="1" applyProtection="1">
      <alignment horizontal="center" vertical="center" wrapText="1"/>
      <protection locked="0"/>
    </xf>
    <xf numFmtId="0" fontId="22" fillId="2" borderId="0" xfId="0" applyFont="1" applyFill="1" applyAlignment="1" applyProtection="1">
      <alignment horizontal="center"/>
      <protection locked="0"/>
    </xf>
    <xf numFmtId="0" fontId="22" fillId="2" borderId="0" xfId="0" applyFont="1" applyFill="1" applyAlignment="1" applyProtection="1">
      <alignment horizontal="left" wrapText="1"/>
      <protection locked="0"/>
    </xf>
    <xf numFmtId="0" fontId="39" fillId="2" borderId="0" xfId="0" applyFont="1" applyFill="1" applyAlignment="1" applyProtection="1">
      <alignment horizontal="center" vertical="center" wrapText="1"/>
      <protection locked="0"/>
    </xf>
    <xf numFmtId="0" fontId="32" fillId="2" borderId="0" xfId="0" applyFont="1" applyFill="1" applyAlignment="1" applyProtection="1">
      <alignment horizontal="center" vertical="center" wrapText="1"/>
      <protection locked="0"/>
    </xf>
    <xf numFmtId="1" fontId="25" fillId="2" borderId="0" xfId="0" applyNumberFormat="1" applyFont="1" applyFill="1" applyProtection="1">
      <protection locked="0"/>
    </xf>
    <xf numFmtId="1" fontId="40" fillId="2" borderId="0" xfId="0" applyNumberFormat="1" applyFont="1" applyFill="1" applyProtection="1">
      <protection locked="0"/>
    </xf>
    <xf numFmtId="1" fontId="25" fillId="2" borderId="0" xfId="0" applyNumberFormat="1" applyFont="1" applyFill="1" applyAlignment="1" applyProtection="1">
      <alignment horizontal="center"/>
      <protection locked="0"/>
    </xf>
    <xf numFmtId="0" fontId="40" fillId="0" borderId="0" xfId="0" applyFont="1" applyProtection="1">
      <protection locked="0"/>
    </xf>
    <xf numFmtId="0" fontId="22" fillId="2" borderId="0" xfId="0" applyFont="1" applyFill="1" applyProtection="1">
      <protection locked="0"/>
    </xf>
    <xf numFmtId="1" fontId="33" fillId="2" borderId="0" xfId="0" applyNumberFormat="1" applyFont="1" applyFill="1" applyProtection="1">
      <protection locked="0"/>
    </xf>
    <xf numFmtId="0" fontId="22" fillId="2" borderId="0" xfId="0" applyFont="1" applyFill="1" applyAlignment="1" applyProtection="1">
      <alignment horizontal="left"/>
      <protection locked="0"/>
    </xf>
    <xf numFmtId="0" fontId="22" fillId="2" borderId="0" xfId="0" applyFont="1" applyFill="1" applyAlignment="1" applyProtection="1">
      <alignment wrapText="1"/>
      <protection locked="0"/>
    </xf>
    <xf numFmtId="0" fontId="22" fillId="2" borderId="33" xfId="0" applyFont="1" applyFill="1" applyBorder="1" applyAlignment="1" applyProtection="1">
      <alignment vertical="center" wrapText="1"/>
      <protection locked="0"/>
    </xf>
    <xf numFmtId="0" fontId="22" fillId="2" borderId="33" xfId="0" applyFont="1" applyFill="1" applyBorder="1" applyAlignment="1" applyProtection="1">
      <alignment horizontal="center" vertical="center" wrapText="1"/>
      <protection locked="0"/>
    </xf>
    <xf numFmtId="0" fontId="0" fillId="0" borderId="0" xfId="0" applyAlignment="1" applyProtection="1">
      <alignment vertical="center"/>
      <protection locked="0"/>
    </xf>
    <xf numFmtId="0" fontId="10" fillId="0" borderId="0" xfId="0" applyFont="1" applyAlignment="1" applyProtection="1">
      <alignment vertical="center"/>
      <protection locked="0"/>
    </xf>
    <xf numFmtId="0" fontId="10" fillId="0" borderId="0" xfId="0" applyFont="1" applyProtection="1">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3" fillId="8" borderId="37" xfId="0" applyFont="1" applyFill="1" applyBorder="1" applyAlignment="1" applyProtection="1">
      <alignment horizontal="left" vertical="center" wrapText="1"/>
      <protection locked="0"/>
    </xf>
    <xf numFmtId="0" fontId="13" fillId="7" borderId="26" xfId="0" applyFont="1" applyFill="1" applyBorder="1" applyAlignment="1" applyProtection="1">
      <alignment vertical="center"/>
      <protection locked="0"/>
    </xf>
    <xf numFmtId="0" fontId="13" fillId="7" borderId="27" xfId="0" applyFont="1" applyFill="1" applyBorder="1" applyAlignment="1" applyProtection="1">
      <alignment vertical="center"/>
      <protection locked="0"/>
    </xf>
    <xf numFmtId="0" fontId="13" fillId="7" borderId="28" xfId="0" applyFont="1" applyFill="1" applyBorder="1" applyAlignment="1" applyProtection="1">
      <alignment vertical="center"/>
      <protection locked="0"/>
    </xf>
    <xf numFmtId="0" fontId="12" fillId="9" borderId="31" xfId="1" applyNumberFormat="1" applyFont="1" applyFill="1" applyBorder="1" applyAlignment="1" applyProtection="1">
      <alignment horizontal="center" vertical="center"/>
    </xf>
    <xf numFmtId="0" fontId="12" fillId="10" borderId="31" xfId="1" applyNumberFormat="1" applyFont="1" applyFill="1" applyBorder="1" applyAlignment="1" applyProtection="1">
      <alignment horizontal="center" vertical="center"/>
    </xf>
    <xf numFmtId="0" fontId="16" fillId="11" borderId="33" xfId="0" applyFont="1" applyFill="1" applyBorder="1" applyAlignment="1">
      <alignment horizontal="center" vertical="center" wrapText="1"/>
    </xf>
    <xf numFmtId="0" fontId="15" fillId="11" borderId="24" xfId="0" applyFont="1" applyFill="1" applyBorder="1" applyAlignment="1">
      <alignment horizontal="center" vertical="center" wrapText="1"/>
    </xf>
    <xf numFmtId="0" fontId="15" fillId="11" borderId="31" xfId="0" applyFont="1" applyFill="1" applyBorder="1" applyAlignment="1">
      <alignment horizontal="justify" vertical="center" wrapText="1"/>
    </xf>
    <xf numFmtId="43" fontId="35" fillId="14" borderId="31" xfId="1" applyFont="1" applyFill="1" applyBorder="1" applyAlignment="1" applyProtection="1">
      <alignment horizontal="center" vertical="center" wrapText="1"/>
    </xf>
    <xf numFmtId="164" fontId="10" fillId="11" borderId="31" xfId="1" applyNumberFormat="1" applyFont="1" applyFill="1" applyBorder="1" applyAlignment="1" applyProtection="1">
      <alignment horizontal="justify" vertical="center"/>
    </xf>
    <xf numFmtId="164" fontId="10" fillId="11" borderId="31" xfId="1" applyNumberFormat="1" applyFont="1" applyFill="1" applyBorder="1" applyAlignment="1" applyProtection="1">
      <alignment horizontal="justify" vertical="center" wrapText="1"/>
    </xf>
    <xf numFmtId="0" fontId="45" fillId="11" borderId="31" xfId="0" applyFont="1" applyFill="1" applyBorder="1" applyAlignment="1">
      <alignment horizontal="left" vertical="center" wrapText="1"/>
    </xf>
    <xf numFmtId="0" fontId="10" fillId="11" borderId="31" xfId="0" applyFont="1" applyFill="1" applyBorder="1" applyAlignment="1">
      <alignment horizontal="justify" vertical="center" wrapText="1"/>
    </xf>
    <xf numFmtId="164" fontId="10" fillId="11" borderId="0" xfId="1" applyNumberFormat="1" applyFont="1" applyFill="1" applyBorder="1" applyAlignment="1" applyProtection="1">
      <alignment horizontal="justify" vertical="center"/>
    </xf>
    <xf numFmtId="0" fontId="16" fillId="11" borderId="0" xfId="0" applyFont="1" applyFill="1" applyAlignment="1">
      <alignment horizontal="center" vertical="center" wrapText="1"/>
    </xf>
    <xf numFmtId="164" fontId="15" fillId="11" borderId="0" xfId="1" applyNumberFormat="1" applyFont="1" applyFill="1" applyBorder="1" applyAlignment="1" applyProtection="1">
      <alignment horizontal="center" vertical="center" wrapText="1"/>
    </xf>
    <xf numFmtId="43" fontId="17" fillId="7" borderId="0" xfId="1" applyFont="1" applyFill="1" applyBorder="1" applyAlignment="1" applyProtection="1">
      <alignment horizontal="center" vertical="center" wrapText="1"/>
    </xf>
    <xf numFmtId="0" fontId="15" fillId="11" borderId="0" xfId="0" applyFont="1" applyFill="1" applyAlignment="1">
      <alignment horizontal="justify" vertical="center" wrapText="1"/>
    </xf>
    <xf numFmtId="0" fontId="16" fillId="11" borderId="0" xfId="0" applyFont="1" applyFill="1" applyAlignment="1">
      <alignment horizontal="justify" vertical="center" wrapText="1"/>
    </xf>
    <xf numFmtId="0" fontId="43" fillId="7" borderId="32" xfId="0" applyFont="1" applyFill="1" applyBorder="1" applyAlignment="1">
      <alignment vertical="center"/>
    </xf>
    <xf numFmtId="0" fontId="43" fillId="7" borderId="32" xfId="0" applyFont="1" applyFill="1" applyBorder="1" applyAlignment="1" applyProtection="1">
      <alignment vertical="center"/>
      <protection locked="0"/>
    </xf>
    <xf numFmtId="0" fontId="15" fillId="11" borderId="0" xfId="0" applyFont="1" applyFill="1" applyAlignment="1">
      <alignment horizontal="center" vertical="center" wrapText="1"/>
    </xf>
    <xf numFmtId="1" fontId="10" fillId="2" borderId="0" xfId="0" applyNumberFormat="1" applyFont="1" applyFill="1" applyProtection="1">
      <protection locked="0"/>
    </xf>
    <xf numFmtId="1" fontId="10" fillId="2" borderId="0" xfId="0" applyNumberFormat="1" applyFont="1" applyFill="1" applyAlignment="1" applyProtection="1">
      <alignment vertical="center" wrapText="1"/>
      <protection locked="0"/>
    </xf>
    <xf numFmtId="0" fontId="15" fillId="11" borderId="31" xfId="0" applyFont="1" applyFill="1" applyBorder="1" applyAlignment="1" applyProtection="1">
      <alignment horizontal="justify" vertical="top" wrapText="1"/>
      <protection locked="0"/>
    </xf>
    <xf numFmtId="0" fontId="10" fillId="2" borderId="0" xfId="0" applyFont="1" applyFill="1" applyAlignment="1" applyProtection="1">
      <alignment horizontal="center"/>
      <protection locked="0"/>
    </xf>
    <xf numFmtId="0" fontId="10" fillId="2" borderId="0" xfId="0" applyFont="1" applyFill="1" applyAlignment="1" applyProtection="1">
      <alignment horizontal="left" vertical="center" wrapText="1"/>
      <protection locked="0"/>
    </xf>
    <xf numFmtId="1" fontId="13" fillId="2" borderId="0" xfId="0" applyNumberFormat="1" applyFont="1" applyFill="1" applyProtection="1">
      <protection locked="0"/>
    </xf>
    <xf numFmtId="1" fontId="47" fillId="2" borderId="0" xfId="0" applyNumberFormat="1" applyFont="1" applyFill="1" applyProtection="1">
      <protection locked="0"/>
    </xf>
    <xf numFmtId="1" fontId="13" fillId="2" borderId="0" xfId="0" applyNumberFormat="1" applyFont="1" applyFill="1" applyAlignment="1" applyProtection="1">
      <alignment horizontal="center"/>
      <protection locked="0"/>
    </xf>
    <xf numFmtId="0" fontId="47" fillId="0" borderId="0" xfId="0" applyFont="1" applyProtection="1">
      <protection locked="0"/>
    </xf>
    <xf numFmtId="0" fontId="10" fillId="2" borderId="0" xfId="0" applyFont="1" applyFill="1" applyAlignment="1" applyProtection="1">
      <alignment vertical="center"/>
      <protection locked="0"/>
    </xf>
    <xf numFmtId="0" fontId="10" fillId="2" borderId="0" xfId="0" applyFont="1" applyFill="1" applyProtection="1">
      <protection locked="0"/>
    </xf>
    <xf numFmtId="1" fontId="15" fillId="2" borderId="0" xfId="0" applyNumberFormat="1" applyFont="1" applyFill="1" applyProtection="1">
      <protection locked="0"/>
    </xf>
    <xf numFmtId="0" fontId="10" fillId="2" borderId="0" xfId="0" applyFont="1" applyFill="1" applyAlignment="1" applyProtection="1">
      <alignment horizontal="left"/>
      <protection locked="0"/>
    </xf>
    <xf numFmtId="0" fontId="10" fillId="2" borderId="0" xfId="0" applyFont="1" applyFill="1" applyAlignment="1" applyProtection="1">
      <alignment horizontal="left" vertical="center"/>
      <protection locked="0"/>
    </xf>
    <xf numFmtId="0" fontId="10" fillId="2" borderId="0" xfId="0" applyFont="1" applyFill="1" applyAlignment="1" applyProtection="1">
      <alignment vertical="center" wrapText="1"/>
      <protection locked="0"/>
    </xf>
    <xf numFmtId="0" fontId="10" fillId="2" borderId="33" xfId="0" applyFont="1" applyFill="1" applyBorder="1" applyAlignment="1" applyProtection="1">
      <alignment vertical="center" wrapText="1"/>
      <protection locked="0"/>
    </xf>
    <xf numFmtId="0" fontId="10" fillId="0" borderId="0" xfId="0" applyFont="1"/>
    <xf numFmtId="0" fontId="10" fillId="0" borderId="0" xfId="0" applyFont="1" applyAlignment="1">
      <alignment horizontal="left" vertical="center"/>
    </xf>
    <xf numFmtId="0" fontId="42" fillId="0" borderId="0" xfId="0" applyFont="1" applyAlignment="1">
      <alignment horizontal="left"/>
    </xf>
    <xf numFmtId="0" fontId="10" fillId="0" borderId="0" xfId="0" applyFont="1" applyAlignment="1">
      <alignment wrapText="1"/>
    </xf>
    <xf numFmtId="0" fontId="13" fillId="8" borderId="12" xfId="0" applyFont="1" applyFill="1" applyBorder="1" applyAlignment="1">
      <alignment horizontal="left" vertical="center" wrapText="1"/>
    </xf>
    <xf numFmtId="0" fontId="13" fillId="8" borderId="37" xfId="0" applyFont="1" applyFill="1" applyBorder="1" applyAlignment="1">
      <alignment horizontal="left" vertical="center" wrapText="1"/>
    </xf>
    <xf numFmtId="0" fontId="13" fillId="7" borderId="20" xfId="0" applyFont="1" applyFill="1" applyBorder="1" applyAlignment="1">
      <alignment vertical="center"/>
    </xf>
    <xf numFmtId="0" fontId="13" fillId="7" borderId="0" xfId="0" applyFont="1" applyFill="1" applyAlignment="1">
      <alignment vertical="center"/>
    </xf>
    <xf numFmtId="0" fontId="13" fillId="7" borderId="0" xfId="0" applyFont="1" applyFill="1" applyAlignment="1">
      <alignment horizontal="center" vertical="center"/>
    </xf>
    <xf numFmtId="0" fontId="12" fillId="7" borderId="29"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15" fillId="11" borderId="31" xfId="1" applyNumberFormat="1" applyFont="1" applyFill="1" applyBorder="1" applyAlignment="1" applyProtection="1">
      <alignment horizontal="right" vertical="center" wrapText="1"/>
    </xf>
    <xf numFmtId="0" fontId="17" fillId="7" borderId="24" xfId="1" applyNumberFormat="1" applyFont="1" applyFill="1" applyBorder="1" applyAlignment="1" applyProtection="1">
      <alignment horizontal="right" vertical="center" wrapText="1"/>
    </xf>
    <xf numFmtId="0" fontId="17" fillId="7" borderId="24" xfId="1" applyNumberFormat="1" applyFont="1" applyFill="1" applyBorder="1" applyAlignment="1" applyProtection="1">
      <alignment horizontal="center" vertical="center" wrapText="1"/>
    </xf>
    <xf numFmtId="0" fontId="15" fillId="11" borderId="31" xfId="1" applyNumberFormat="1" applyFont="1" applyFill="1" applyBorder="1" applyAlignment="1" applyProtection="1">
      <alignment horizontal="center" vertical="center" wrapText="1"/>
    </xf>
    <xf numFmtId="0" fontId="35" fillId="14" borderId="31" xfId="1" applyNumberFormat="1" applyFont="1" applyFill="1" applyBorder="1" applyAlignment="1" applyProtection="1">
      <alignment horizontal="center" vertical="center" wrapText="1"/>
    </xf>
    <xf numFmtId="0" fontId="10" fillId="11" borderId="31" xfId="1" applyNumberFormat="1" applyFont="1" applyFill="1" applyBorder="1" applyAlignment="1" applyProtection="1">
      <alignment horizontal="left" vertical="center" wrapText="1"/>
    </xf>
    <xf numFmtId="0" fontId="15" fillId="11" borderId="31" xfId="0" applyFont="1" applyFill="1" applyBorder="1" applyAlignment="1">
      <alignment horizontal="justify" vertical="top" wrapText="1"/>
    </xf>
    <xf numFmtId="0" fontId="17" fillId="7" borderId="0" xfId="1" applyNumberFormat="1" applyFont="1" applyFill="1" applyBorder="1" applyAlignment="1" applyProtection="1">
      <alignment horizontal="center" vertical="center" wrapText="1"/>
    </xf>
    <xf numFmtId="164" fontId="15" fillId="11" borderId="31" xfId="1" applyNumberFormat="1" applyFont="1" applyFill="1" applyBorder="1" applyAlignment="1" applyProtection="1">
      <alignment horizontal="right" vertical="center" wrapText="1"/>
    </xf>
    <xf numFmtId="0" fontId="15" fillId="8" borderId="31" xfId="2" applyNumberFormat="1" applyFont="1" applyFill="1" applyBorder="1" applyAlignment="1" applyProtection="1">
      <alignment horizontal="center" vertical="center" wrapText="1"/>
    </xf>
    <xf numFmtId="0" fontId="15" fillId="11" borderId="31" xfId="2" applyNumberFormat="1" applyFont="1" applyFill="1" applyBorder="1" applyAlignment="1" applyProtection="1">
      <alignment horizontal="center" vertical="center" wrapText="1"/>
    </xf>
    <xf numFmtId="0" fontId="0" fillId="0" borderId="0" xfId="0" applyAlignment="1">
      <alignment horizontal="left" vertical="center"/>
    </xf>
    <xf numFmtId="0" fontId="0" fillId="0" borderId="0" xfId="0" applyAlignment="1" applyProtection="1">
      <alignment horizontal="left" vertical="center"/>
      <protection locked="0"/>
    </xf>
    <xf numFmtId="0" fontId="15" fillId="11" borderId="31" xfId="0" applyFont="1" applyFill="1" applyBorder="1" applyAlignment="1" applyProtection="1">
      <alignment horizontal="left" vertical="center" wrapText="1"/>
      <protection locked="0"/>
    </xf>
    <xf numFmtId="0" fontId="43" fillId="7" borderId="0" xfId="0" applyFont="1" applyFill="1" applyAlignment="1">
      <alignment vertical="center"/>
    </xf>
    <xf numFmtId="0" fontId="43" fillId="7" borderId="0" xfId="0" applyFont="1" applyFill="1" applyAlignment="1" applyProtection="1">
      <alignment vertical="center"/>
      <protection locked="0"/>
    </xf>
    <xf numFmtId="0" fontId="43" fillId="7" borderId="0" xfId="0" applyFont="1" applyFill="1" applyAlignment="1" applyProtection="1">
      <alignment horizontal="left" vertical="center"/>
      <protection locked="0"/>
    </xf>
    <xf numFmtId="1" fontId="10" fillId="2" borderId="0" xfId="0" applyNumberFormat="1" applyFont="1" applyFill="1" applyAlignment="1" applyProtection="1">
      <alignment horizontal="center" vertical="center"/>
      <protection locked="0"/>
    </xf>
    <xf numFmtId="1" fontId="10" fillId="2" borderId="0" xfId="0" applyNumberFormat="1" applyFont="1" applyFill="1" applyAlignment="1" applyProtection="1">
      <alignment horizontal="left" vertical="center" wrapText="1"/>
      <protection locked="0"/>
    </xf>
    <xf numFmtId="0" fontId="16" fillId="2" borderId="12" xfId="0" applyFont="1" applyFill="1" applyBorder="1" applyAlignment="1" applyProtection="1">
      <alignment horizontal="left" vertical="center" wrapText="1"/>
      <protection locked="0"/>
    </xf>
    <xf numFmtId="0" fontId="10" fillId="2" borderId="0" xfId="0" applyFont="1" applyFill="1" applyAlignment="1" applyProtection="1">
      <alignment horizontal="center" vertical="center"/>
      <protection locked="0"/>
    </xf>
    <xf numFmtId="1" fontId="13" fillId="2" borderId="0" xfId="0" applyNumberFormat="1" applyFont="1" applyFill="1" applyAlignment="1" applyProtection="1">
      <alignment horizontal="center" vertical="center"/>
      <protection locked="0"/>
    </xf>
    <xf numFmtId="1" fontId="47" fillId="2" borderId="0" xfId="0" applyNumberFormat="1"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16" fillId="2" borderId="33" xfId="0" applyFont="1" applyFill="1" applyBorder="1" applyAlignment="1">
      <alignment horizontal="center" vertical="center" wrapText="1"/>
    </xf>
    <xf numFmtId="1" fontId="15" fillId="2" borderId="0" xfId="0" applyNumberFormat="1" applyFont="1" applyFill="1" applyAlignment="1" applyProtection="1">
      <alignment horizontal="center" vertical="center"/>
      <protection locked="0"/>
    </xf>
    <xf numFmtId="164" fontId="17" fillId="7" borderId="24" xfId="1" applyNumberFormat="1" applyFont="1" applyFill="1" applyBorder="1" applyAlignment="1" applyProtection="1">
      <alignment horizontal="right" vertical="center" wrapText="1"/>
    </xf>
    <xf numFmtId="0" fontId="43" fillId="7" borderId="32" xfId="0" applyFont="1" applyFill="1" applyBorder="1" applyAlignment="1">
      <alignment horizontal="center" vertical="center"/>
    </xf>
    <xf numFmtId="0" fontId="0" fillId="0" borderId="0" xfId="0" applyProtection="1">
      <protection locked="0"/>
    </xf>
    <xf numFmtId="0" fontId="13" fillId="0" borderId="0" xfId="0" applyFont="1" applyAlignment="1" applyProtection="1">
      <alignment horizontal="center" vertical="center"/>
      <protection locked="0"/>
    </xf>
    <xf numFmtId="0" fontId="16" fillId="8" borderId="31" xfId="0" applyFont="1" applyFill="1" applyBorder="1" applyAlignment="1">
      <alignment horizontal="center" vertical="center" wrapText="1"/>
    </xf>
    <xf numFmtId="164" fontId="12" fillId="7" borderId="24" xfId="1" applyNumberFormat="1" applyFont="1" applyFill="1" applyBorder="1" applyAlignment="1" applyProtection="1">
      <alignment horizontal="center" vertical="center" wrapText="1"/>
    </xf>
    <xf numFmtId="164" fontId="15" fillId="8" borderId="31" xfId="1" applyNumberFormat="1" applyFont="1" applyFill="1" applyBorder="1" applyAlignment="1" applyProtection="1">
      <alignment horizontal="center" vertical="center" wrapText="1"/>
    </xf>
    <xf numFmtId="0" fontId="45" fillId="11" borderId="31" xfId="0" applyFont="1" applyFill="1" applyBorder="1" applyAlignment="1" applyProtection="1">
      <alignment horizontal="center" vertical="center" wrapText="1"/>
      <protection locked="0"/>
    </xf>
    <xf numFmtId="0" fontId="15" fillId="8" borderId="31" xfId="0" applyFont="1" applyFill="1" applyBorder="1" applyAlignment="1">
      <alignment horizontal="center" vertical="center" wrapText="1"/>
    </xf>
    <xf numFmtId="0" fontId="50" fillId="11" borderId="31" xfId="0" applyFont="1" applyFill="1" applyBorder="1" applyAlignment="1">
      <alignment horizontal="center" vertical="center" wrapText="1"/>
    </xf>
    <xf numFmtId="0" fontId="10" fillId="11" borderId="31" xfId="0" applyFont="1" applyFill="1" applyBorder="1" applyAlignment="1">
      <alignment horizontal="center" vertical="center" wrapText="1"/>
    </xf>
    <xf numFmtId="0" fontId="42" fillId="0" borderId="0" xfId="0" applyFont="1" applyAlignment="1" applyProtection="1">
      <alignment horizontal="left"/>
      <protection locked="0"/>
    </xf>
    <xf numFmtId="164" fontId="15" fillId="7" borderId="24" xfId="1" applyNumberFormat="1" applyFont="1" applyFill="1" applyBorder="1" applyAlignment="1" applyProtection="1">
      <alignment horizontal="center" vertical="center" wrapText="1"/>
    </xf>
    <xf numFmtId="0" fontId="35" fillId="14" borderId="31" xfId="0" applyFont="1" applyFill="1" applyBorder="1" applyAlignment="1">
      <alignment horizontal="left" vertical="center" wrapText="1"/>
    </xf>
    <xf numFmtId="0" fontId="52" fillId="11" borderId="31" xfId="0" applyFont="1" applyFill="1" applyBorder="1" applyAlignment="1">
      <alignment horizontal="justify" vertical="center" wrapText="1"/>
    </xf>
    <xf numFmtId="0" fontId="52" fillId="8" borderId="31" xfId="0" applyFont="1" applyFill="1" applyBorder="1" applyAlignment="1">
      <alignment horizontal="center" vertical="center" wrapText="1"/>
    </xf>
    <xf numFmtId="0" fontId="52" fillId="11" borderId="31" xfId="0" applyFont="1" applyFill="1" applyBorder="1" applyAlignment="1">
      <alignment horizontal="center" vertical="center" wrapText="1"/>
    </xf>
    <xf numFmtId="164" fontId="53" fillId="11" borderId="31" xfId="1" applyNumberFormat="1" applyFont="1" applyFill="1" applyBorder="1" applyAlignment="1" applyProtection="1">
      <alignment horizontal="center" vertical="center" wrapText="1"/>
    </xf>
    <xf numFmtId="0" fontId="53" fillId="11" borderId="31" xfId="0" applyFont="1" applyFill="1" applyBorder="1" applyAlignment="1">
      <alignment horizontal="center" vertical="center" wrapText="1"/>
    </xf>
    <xf numFmtId="0" fontId="43" fillId="7" borderId="32" xfId="0" applyFont="1" applyFill="1" applyBorder="1" applyAlignment="1">
      <alignment vertical="center" wrapText="1"/>
    </xf>
    <xf numFmtId="0" fontId="53" fillId="7" borderId="32" xfId="0" applyFont="1" applyFill="1" applyBorder="1" applyAlignment="1">
      <alignment vertical="center"/>
    </xf>
    <xf numFmtId="0" fontId="54" fillId="15" borderId="0" xfId="0" applyFont="1" applyFill="1" applyAlignment="1">
      <alignment vertical="center"/>
    </xf>
    <xf numFmtId="0" fontId="54" fillId="15" borderId="0" xfId="0" applyFont="1" applyFill="1" applyAlignment="1" applyProtection="1">
      <alignment vertical="center"/>
      <protection locked="0"/>
    </xf>
    <xf numFmtId="164" fontId="12" fillId="11" borderId="31" xfId="1" applyNumberFormat="1" applyFont="1" applyFill="1" applyBorder="1" applyAlignment="1" applyProtection="1">
      <alignment horizontal="center" vertical="center" wrapText="1"/>
    </xf>
    <xf numFmtId="0" fontId="18" fillId="2" borderId="33" xfId="0"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alignment horizontal="center" vertical="center"/>
      <protection locked="0"/>
    </xf>
    <xf numFmtId="0" fontId="1" fillId="0" borderId="0" xfId="0" applyFont="1" applyAlignment="1" applyProtection="1">
      <alignment horizontal="center" vertical="center"/>
      <protection locked="0"/>
    </xf>
    <xf numFmtId="0" fontId="0" fillId="0" borderId="0" xfId="0" applyAlignment="1" applyProtection="1">
      <alignment horizontal="left"/>
      <protection locked="0"/>
    </xf>
    <xf numFmtId="164" fontId="15" fillId="11" borderId="31" xfId="1" applyNumberFormat="1" applyFont="1" applyFill="1" applyBorder="1" applyAlignment="1" applyProtection="1">
      <alignment horizontal="center" vertical="center" wrapText="1"/>
      <protection locked="0"/>
    </xf>
    <xf numFmtId="0" fontId="10" fillId="0" borderId="0" xfId="0" applyFont="1" applyAlignment="1" applyProtection="1">
      <alignment vertical="top"/>
      <protection locked="0"/>
    </xf>
    <xf numFmtId="4" fontId="0" fillId="0" borderId="0" xfId="0" applyNumberFormat="1" applyAlignment="1" applyProtection="1">
      <alignment horizontal="left" vertical="center"/>
      <protection locked="0"/>
    </xf>
    <xf numFmtId="4" fontId="10" fillId="0" borderId="0" xfId="0" applyNumberFormat="1" applyFont="1" applyProtection="1">
      <protection locked="0"/>
    </xf>
    <xf numFmtId="4" fontId="42" fillId="0" borderId="0" xfId="0" applyNumberFormat="1" applyFont="1" applyAlignment="1" applyProtection="1">
      <alignment horizontal="left" vertical="center"/>
      <protection locked="0"/>
    </xf>
    <xf numFmtId="4" fontId="10" fillId="0" borderId="0" xfId="0" applyNumberFormat="1" applyFont="1" applyAlignment="1" applyProtection="1">
      <alignment horizontal="left" vertical="center" wrapText="1"/>
      <protection locked="0"/>
    </xf>
    <xf numFmtId="4" fontId="10" fillId="0" borderId="0" xfId="0" applyNumberFormat="1" applyFont="1" applyAlignment="1" applyProtection="1">
      <alignment horizontal="center" vertical="center"/>
      <protection locked="0"/>
    </xf>
    <xf numFmtId="4" fontId="13" fillId="8" borderId="12" xfId="0" applyNumberFormat="1" applyFont="1" applyFill="1" applyBorder="1" applyAlignment="1" applyProtection="1">
      <alignment horizontal="left" vertical="center" wrapText="1"/>
      <protection locked="0"/>
    </xf>
    <xf numFmtId="4" fontId="13" fillId="8" borderId="37" xfId="0" applyNumberFormat="1" applyFont="1" applyFill="1" applyBorder="1" applyAlignment="1" applyProtection="1">
      <alignment horizontal="left" vertical="center" wrapText="1"/>
      <protection locked="0"/>
    </xf>
    <xf numFmtId="4" fontId="13" fillId="7" borderId="26" xfId="0" applyNumberFormat="1" applyFont="1" applyFill="1" applyBorder="1" applyAlignment="1" applyProtection="1">
      <alignment vertical="center"/>
      <protection locked="0"/>
    </xf>
    <xf numFmtId="4" fontId="13" fillId="7" borderId="27" xfId="0" applyNumberFormat="1" applyFont="1" applyFill="1" applyBorder="1" applyAlignment="1" applyProtection="1">
      <alignment vertical="center"/>
      <protection locked="0"/>
    </xf>
    <xf numFmtId="4" fontId="13" fillId="7" borderId="28" xfId="0" applyNumberFormat="1" applyFont="1" applyFill="1" applyBorder="1" applyAlignment="1" applyProtection="1">
      <alignment vertical="center"/>
      <protection locked="0"/>
    </xf>
    <xf numFmtId="4" fontId="12" fillId="7" borderId="29" xfId="0" applyNumberFormat="1" applyFont="1" applyFill="1" applyBorder="1" applyAlignment="1" applyProtection="1">
      <alignment horizontal="center" vertical="center" wrapText="1"/>
      <protection locked="0"/>
    </xf>
    <xf numFmtId="4" fontId="12" fillId="7" borderId="24" xfId="0" applyNumberFormat="1" applyFont="1" applyFill="1" applyBorder="1" applyAlignment="1" applyProtection="1">
      <alignment horizontal="center" vertical="center" wrapText="1"/>
      <protection locked="0"/>
    </xf>
    <xf numFmtId="3" fontId="12" fillId="9" borderId="31" xfId="1" applyNumberFormat="1" applyFont="1" applyFill="1" applyBorder="1" applyAlignment="1" applyProtection="1">
      <alignment horizontal="center" vertical="center"/>
    </xf>
    <xf numFmtId="3" fontId="12" fillId="10" borderId="31" xfId="1" applyNumberFormat="1" applyFont="1" applyFill="1" applyBorder="1" applyAlignment="1" applyProtection="1">
      <alignment horizontal="center" vertical="center"/>
    </xf>
    <xf numFmtId="4" fontId="16" fillId="11" borderId="31" xfId="0" applyNumberFormat="1" applyFont="1" applyFill="1" applyBorder="1" applyAlignment="1">
      <alignment horizontal="left" vertical="center" wrapText="1"/>
    </xf>
    <xf numFmtId="4" fontId="16" fillId="11" borderId="31" xfId="0" applyNumberFormat="1" applyFont="1" applyFill="1" applyBorder="1" applyAlignment="1">
      <alignment horizontal="center" vertical="center" wrapText="1"/>
    </xf>
    <xf numFmtId="3" fontId="15" fillId="11" borderId="31" xfId="1" applyNumberFormat="1" applyFont="1" applyFill="1" applyBorder="1" applyAlignment="1" applyProtection="1">
      <alignment horizontal="center" vertical="center" wrapText="1"/>
    </xf>
    <xf numFmtId="3" fontId="17" fillId="7" borderId="24" xfId="1" applyNumberFormat="1" applyFont="1" applyFill="1" applyBorder="1" applyAlignment="1" applyProtection="1">
      <alignment horizontal="center" vertical="center" wrapText="1"/>
    </xf>
    <xf numFmtId="4" fontId="17" fillId="7" borderId="24" xfId="1" applyNumberFormat="1" applyFont="1" applyFill="1" applyBorder="1" applyAlignment="1" applyProtection="1">
      <alignment horizontal="center" vertical="center" wrapText="1"/>
    </xf>
    <xf numFmtId="4" fontId="15" fillId="11" borderId="31" xfId="0" applyNumberFormat="1" applyFont="1" applyFill="1" applyBorder="1" applyAlignment="1">
      <alignment horizontal="center" vertical="center" wrapText="1"/>
    </xf>
    <xf numFmtId="4" fontId="15" fillId="11" borderId="31" xfId="0" applyNumberFormat="1" applyFont="1" applyFill="1" applyBorder="1" applyAlignment="1">
      <alignment horizontal="justify" vertical="center" wrapText="1"/>
    </xf>
    <xf numFmtId="3" fontId="15" fillId="11" borderId="31" xfId="0" applyNumberFormat="1" applyFont="1" applyFill="1" applyBorder="1" applyAlignment="1">
      <alignment horizontal="center" vertical="center" wrapText="1"/>
    </xf>
    <xf numFmtId="3" fontId="15" fillId="11" borderId="31" xfId="0" applyNumberFormat="1" applyFont="1" applyFill="1" applyBorder="1" applyAlignment="1" applyProtection="1">
      <alignment horizontal="center" vertical="center" wrapText="1"/>
      <protection locked="0"/>
    </xf>
    <xf numFmtId="3" fontId="55" fillId="11" borderId="31" xfId="0" applyNumberFormat="1" applyFont="1" applyFill="1" applyBorder="1" applyAlignment="1">
      <alignment horizontal="center" vertical="center" wrapText="1"/>
    </xf>
    <xf numFmtId="4" fontId="16" fillId="8" borderId="31" xfId="0" applyNumberFormat="1" applyFont="1" applyFill="1" applyBorder="1" applyAlignment="1">
      <alignment horizontal="left" vertical="center" wrapText="1"/>
    </xf>
    <xf numFmtId="4" fontId="16" fillId="11" borderId="38" xfId="0" applyNumberFormat="1" applyFont="1" applyFill="1" applyBorder="1" applyAlignment="1">
      <alignment horizontal="left" vertical="center" wrapText="1"/>
    </xf>
    <xf numFmtId="3" fontId="35" fillId="14" borderId="31" xfId="0" applyNumberFormat="1" applyFont="1" applyFill="1" applyBorder="1" applyAlignment="1" applyProtection="1">
      <alignment horizontal="center" vertical="center" wrapText="1"/>
      <protection locked="0"/>
    </xf>
    <xf numFmtId="4" fontId="16" fillId="11" borderId="39" xfId="0" applyNumberFormat="1" applyFont="1" applyFill="1" applyBorder="1" applyAlignment="1">
      <alignment horizontal="left" vertical="center" wrapText="1"/>
    </xf>
    <xf numFmtId="4" fontId="16" fillId="11" borderId="40" xfId="0" applyNumberFormat="1" applyFont="1" applyFill="1" applyBorder="1" applyAlignment="1">
      <alignment horizontal="left" vertical="center" wrapText="1"/>
    </xf>
    <xf numFmtId="4" fontId="16" fillId="8" borderId="31" xfId="0" applyNumberFormat="1" applyFont="1" applyFill="1" applyBorder="1" applyAlignment="1">
      <alignment horizontal="center" vertical="center" wrapText="1"/>
    </xf>
    <xf numFmtId="164" fontId="56" fillId="7" borderId="24" xfId="1" applyNumberFormat="1" applyFont="1" applyFill="1" applyBorder="1" applyAlignment="1" applyProtection="1">
      <alignment horizontal="center" vertical="center" wrapText="1"/>
    </xf>
    <xf numFmtId="3" fontId="43" fillId="7" borderId="32" xfId="0" applyNumberFormat="1" applyFont="1" applyFill="1" applyBorder="1" applyAlignment="1">
      <alignment vertical="center"/>
    </xf>
    <xf numFmtId="4" fontId="43" fillId="7" borderId="32" xfId="0" applyNumberFormat="1" applyFont="1" applyFill="1" applyBorder="1" applyAlignment="1">
      <alignment vertical="center"/>
    </xf>
    <xf numFmtId="3" fontId="43" fillId="7" borderId="32" xfId="0" applyNumberFormat="1" applyFont="1" applyFill="1" applyBorder="1" applyAlignment="1" applyProtection="1">
      <alignment vertical="center"/>
      <protection locked="0"/>
    </xf>
    <xf numFmtId="4" fontId="12" fillId="10" borderId="31" xfId="1" applyNumberFormat="1" applyFont="1" applyFill="1" applyBorder="1" applyAlignment="1" applyProtection="1">
      <alignment horizontal="center" vertical="center"/>
    </xf>
    <xf numFmtId="4" fontId="18" fillId="11" borderId="31" xfId="0" applyNumberFormat="1" applyFont="1" applyFill="1" applyBorder="1" applyAlignment="1">
      <alignment horizontal="left" vertical="center" wrapText="1"/>
    </xf>
    <xf numFmtId="4" fontId="18" fillId="11" borderId="31" xfId="0" applyNumberFormat="1" applyFont="1" applyFill="1" applyBorder="1" applyAlignment="1">
      <alignment horizontal="center" vertical="center" wrapText="1"/>
    </xf>
    <xf numFmtId="4" fontId="15" fillId="8" borderId="31" xfId="2" applyNumberFormat="1" applyFont="1" applyFill="1" applyBorder="1" applyAlignment="1" applyProtection="1">
      <alignment horizontal="center" vertical="center" wrapText="1"/>
    </xf>
    <xf numFmtId="3" fontId="15" fillId="8" borderId="31" xfId="2" applyNumberFormat="1" applyFont="1" applyFill="1" applyBorder="1" applyAlignment="1" applyProtection="1">
      <alignment horizontal="center" vertical="center" wrapText="1"/>
    </xf>
    <xf numFmtId="3" fontId="15" fillId="11" borderId="31" xfId="2" applyNumberFormat="1" applyFont="1" applyFill="1" applyBorder="1" applyAlignment="1" applyProtection="1">
      <alignment horizontal="center" vertical="center" wrapText="1"/>
    </xf>
    <xf numFmtId="4" fontId="10" fillId="2" borderId="0" xfId="0" applyNumberFormat="1" applyFont="1" applyFill="1" applyProtection="1">
      <protection locked="0"/>
    </xf>
    <xf numFmtId="4" fontId="10" fillId="2" borderId="0" xfId="0" applyNumberFormat="1" applyFont="1" applyFill="1" applyAlignment="1" applyProtection="1">
      <alignment horizontal="left" vertical="center" wrapText="1"/>
      <protection locked="0"/>
    </xf>
    <xf numFmtId="4" fontId="19" fillId="2" borderId="33" xfId="0" applyNumberFormat="1" applyFont="1" applyFill="1" applyBorder="1" applyAlignment="1" applyProtection="1">
      <alignment horizontal="center" vertical="center" wrapText="1"/>
      <protection locked="0"/>
    </xf>
    <xf numFmtId="4" fontId="16" fillId="2" borderId="33" xfId="0" applyNumberFormat="1" applyFont="1" applyFill="1" applyBorder="1" applyAlignment="1" applyProtection="1">
      <alignment horizontal="center" vertical="center" wrapText="1"/>
      <protection locked="0"/>
    </xf>
    <xf numFmtId="4" fontId="16" fillId="2" borderId="12" xfId="0" applyNumberFormat="1" applyFont="1" applyFill="1" applyBorder="1" applyAlignment="1" applyProtection="1">
      <alignment horizontal="left" vertical="center" wrapText="1"/>
      <protection locked="0"/>
    </xf>
    <xf numFmtId="4" fontId="19" fillId="2" borderId="0" xfId="0" applyNumberFormat="1" applyFont="1" applyFill="1" applyAlignment="1" applyProtection="1">
      <alignment horizontal="center" vertical="center" wrapText="1"/>
      <protection locked="0"/>
    </xf>
    <xf numFmtId="4" fontId="10" fillId="2" borderId="0" xfId="0" applyNumberFormat="1" applyFont="1" applyFill="1" applyAlignment="1" applyProtection="1">
      <alignment horizontal="center"/>
      <protection locked="0"/>
    </xf>
    <xf numFmtId="4" fontId="18" fillId="2" borderId="0" xfId="0" applyNumberFormat="1" applyFont="1" applyFill="1" applyAlignment="1" applyProtection="1">
      <alignment horizontal="center" vertical="center" wrapText="1"/>
      <protection locked="0"/>
    </xf>
    <xf numFmtId="4" fontId="16" fillId="2" borderId="0" xfId="0" applyNumberFormat="1" applyFont="1" applyFill="1" applyAlignment="1" applyProtection="1">
      <alignment horizontal="left" vertical="center" wrapText="1"/>
      <protection locked="0"/>
    </xf>
    <xf numFmtId="4" fontId="13" fillId="2" borderId="0" xfId="0" applyNumberFormat="1" applyFont="1" applyFill="1" applyProtection="1">
      <protection locked="0"/>
    </xf>
    <xf numFmtId="4" fontId="47" fillId="2" borderId="0" xfId="0" applyNumberFormat="1" applyFont="1" applyFill="1" applyProtection="1">
      <protection locked="0"/>
    </xf>
    <xf numFmtId="4" fontId="13" fillId="2" borderId="0" xfId="0" applyNumberFormat="1" applyFont="1" applyFill="1" applyAlignment="1" applyProtection="1">
      <alignment horizontal="center"/>
      <protection locked="0"/>
    </xf>
    <xf numFmtId="4" fontId="47" fillId="0" borderId="0" xfId="0" applyNumberFormat="1" applyFont="1" applyProtection="1">
      <protection locked="0"/>
    </xf>
    <xf numFmtId="4" fontId="16" fillId="2" borderId="0" xfId="0" applyNumberFormat="1" applyFont="1" applyFill="1" applyAlignment="1" applyProtection="1">
      <alignment horizontal="center" vertical="center" wrapText="1"/>
      <protection locked="0"/>
    </xf>
    <xf numFmtId="4" fontId="15" fillId="2" borderId="0" xfId="0" applyNumberFormat="1" applyFont="1" applyFill="1" applyProtection="1">
      <protection locked="0"/>
    </xf>
    <xf numFmtId="4" fontId="10" fillId="2" borderId="33" xfId="0" applyNumberFormat="1" applyFont="1" applyFill="1" applyBorder="1" applyAlignment="1" applyProtection="1">
      <alignment vertical="center" wrapText="1"/>
      <protection locked="0"/>
    </xf>
    <xf numFmtId="4" fontId="10" fillId="2" borderId="33" xfId="0" applyNumberFormat="1" applyFont="1" applyFill="1" applyBorder="1" applyAlignment="1" applyProtection="1">
      <alignment horizontal="center" vertical="center" wrapText="1"/>
      <protection locked="0"/>
    </xf>
    <xf numFmtId="4" fontId="10" fillId="2" borderId="0" xfId="0" applyNumberFormat="1" applyFont="1" applyFill="1" applyAlignment="1" applyProtection="1">
      <alignment horizontal="center" vertical="center"/>
      <protection locked="0"/>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61" fillId="0" borderId="0" xfId="0" applyFont="1"/>
    <xf numFmtId="0" fontId="62" fillId="3" borderId="1" xfId="0" applyFont="1" applyFill="1" applyBorder="1" applyAlignment="1">
      <alignment horizontal="center" vertical="center" wrapText="1"/>
    </xf>
    <xf numFmtId="0" fontId="62" fillId="4" borderId="1" xfId="0" applyFont="1" applyFill="1" applyBorder="1" applyAlignment="1">
      <alignment horizontal="center" vertical="center" wrapText="1"/>
    </xf>
    <xf numFmtId="0" fontId="62" fillId="5" borderId="1" xfId="0" applyFont="1" applyFill="1" applyBorder="1" applyAlignment="1">
      <alignment horizontal="center" vertical="center" wrapText="1"/>
    </xf>
    <xf numFmtId="0" fontId="63" fillId="0" borderId="3" xfId="0" applyFont="1" applyBorder="1"/>
    <xf numFmtId="0" fontId="63" fillId="0" borderId="0" xfId="0" applyFont="1"/>
    <xf numFmtId="0" fontId="63" fillId="0" borderId="1" xfId="0" applyFont="1" applyBorder="1"/>
    <xf numFmtId="0" fontId="59" fillId="0" borderId="2" xfId="0" applyFont="1" applyBorder="1" applyAlignment="1">
      <alignment vertical="center"/>
    </xf>
    <xf numFmtId="0" fontId="59" fillId="0" borderId="1" xfId="0" applyFont="1" applyBorder="1" applyAlignment="1">
      <alignment vertical="center"/>
    </xf>
    <xf numFmtId="0" fontId="59" fillId="0" borderId="1" xfId="0" applyFont="1" applyBorder="1" applyAlignment="1">
      <alignment horizontal="center"/>
    </xf>
    <xf numFmtId="3" fontId="63" fillId="2" borderId="1" xfId="0" applyNumberFormat="1" applyFont="1" applyFill="1" applyBorder="1" applyAlignment="1">
      <alignment horizontal="center" vertical="center"/>
    </xf>
    <xf numFmtId="9" fontId="59" fillId="2" borderId="1" xfId="0" applyNumberFormat="1" applyFont="1" applyFill="1" applyBorder="1" applyAlignment="1">
      <alignment horizontal="center" vertical="center"/>
    </xf>
    <xf numFmtId="0" fontId="64" fillId="6" borderId="3" xfId="0" applyFont="1" applyFill="1" applyBorder="1" applyAlignment="1">
      <alignment horizontal="center" vertical="center" wrapText="1"/>
    </xf>
    <xf numFmtId="0" fontId="64" fillId="6" borderId="1" xfId="0" applyFont="1" applyFill="1" applyBorder="1" applyAlignment="1">
      <alignment horizontal="center" vertical="center" wrapText="1"/>
    </xf>
    <xf numFmtId="3" fontId="63" fillId="0" borderId="1" xfId="0" applyNumberFormat="1" applyFont="1" applyBorder="1" applyAlignment="1">
      <alignment horizontal="center" vertical="center"/>
    </xf>
    <xf numFmtId="9" fontId="59" fillId="0" borderId="1" xfId="0" applyNumberFormat="1" applyFont="1" applyBorder="1" applyAlignment="1">
      <alignment horizontal="center" vertical="center"/>
    </xf>
    <xf numFmtId="3" fontId="63" fillId="0" borderId="1" xfId="0" applyNumberFormat="1" applyFont="1" applyBorder="1" applyAlignment="1">
      <alignment horizontal="center" vertical="center" wrapText="1"/>
    </xf>
    <xf numFmtId="9" fontId="59" fillId="0" borderId="5" xfId="0" applyNumberFormat="1" applyFont="1" applyBorder="1" applyAlignment="1">
      <alignment horizontal="center" vertical="center"/>
    </xf>
    <xf numFmtId="9" fontId="63" fillId="0" borderId="1" xfId="0" applyNumberFormat="1" applyFont="1" applyBorder="1" applyAlignment="1">
      <alignment horizontal="center" vertical="center"/>
    </xf>
    <xf numFmtId="0" fontId="63" fillId="0" borderId="0" xfId="0" applyFont="1" applyAlignment="1">
      <alignment vertical="center"/>
    </xf>
    <xf numFmtId="0" fontId="0" fillId="0" borderId="0" xfId="0" applyAlignment="1">
      <alignment vertical="center"/>
    </xf>
    <xf numFmtId="0" fontId="62" fillId="16" borderId="41" xfId="0" applyFont="1" applyFill="1" applyBorder="1" applyAlignment="1">
      <alignment horizontal="center" vertical="top" wrapText="1"/>
    </xf>
    <xf numFmtId="0" fontId="63" fillId="0" borderId="0" xfId="0" applyFont="1" applyAlignment="1">
      <alignment horizontal="center" vertical="center"/>
    </xf>
    <xf numFmtId="0" fontId="0" fillId="0" borderId="0" xfId="0" applyAlignment="1">
      <alignment horizontal="center" vertical="center"/>
    </xf>
    <xf numFmtId="0" fontId="63" fillId="2" borderId="2" xfId="0" applyFont="1" applyFill="1" applyBorder="1" applyAlignment="1">
      <alignment vertical="center"/>
    </xf>
    <xf numFmtId="0" fontId="63" fillId="0" borderId="2" xfId="0" applyFont="1" applyBorder="1" applyAlignment="1">
      <alignment vertical="center"/>
    </xf>
    <xf numFmtId="0" fontId="63" fillId="0" borderId="2" xfId="0" applyFont="1" applyBorder="1" applyAlignment="1">
      <alignment vertical="center" wrapText="1"/>
    </xf>
    <xf numFmtId="0" fontId="63" fillId="0" borderId="4" xfId="0" applyFont="1" applyBorder="1" applyAlignment="1">
      <alignment vertical="center" wrapText="1"/>
    </xf>
    <xf numFmtId="0" fontId="0" fillId="4" borderId="0" xfId="0" applyFill="1"/>
    <xf numFmtId="0" fontId="12" fillId="4" borderId="31" xfId="1" applyNumberFormat="1" applyFont="1" applyFill="1" applyBorder="1" applyAlignment="1" applyProtection="1">
      <alignment horizontal="center" vertical="center"/>
    </xf>
    <xf numFmtId="0" fontId="16" fillId="4" borderId="31" xfId="0" applyFont="1" applyFill="1" applyBorder="1" applyAlignment="1">
      <alignment horizontal="left" vertical="center" wrapText="1"/>
    </xf>
    <xf numFmtId="0" fontId="16" fillId="4" borderId="31" xfId="0" applyFont="1" applyFill="1" applyBorder="1" applyAlignment="1">
      <alignment horizontal="center" vertical="center" wrapText="1"/>
    </xf>
    <xf numFmtId="164" fontId="15" fillId="4" borderId="31" xfId="1" applyNumberFormat="1" applyFont="1" applyFill="1" applyBorder="1" applyAlignment="1" applyProtection="1">
      <alignment horizontal="center" vertical="center" wrapText="1"/>
    </xf>
    <xf numFmtId="164" fontId="12" fillId="4" borderId="24" xfId="1" applyNumberFormat="1" applyFont="1" applyFill="1" applyBorder="1" applyAlignment="1" applyProtection="1">
      <alignment horizontal="center" vertical="center" wrapText="1"/>
    </xf>
    <xf numFmtId="0" fontId="15" fillId="4" borderId="31" xfId="0" applyFont="1" applyFill="1" applyBorder="1" applyAlignment="1">
      <alignment horizontal="center" vertical="center" wrapText="1"/>
    </xf>
    <xf numFmtId="43" fontId="15" fillId="4" borderId="31" xfId="1" applyFont="1" applyFill="1" applyBorder="1" applyAlignment="1" applyProtection="1">
      <alignment horizontal="center" vertical="center" wrapText="1"/>
    </xf>
    <xf numFmtId="9" fontId="15" fillId="4" borderId="31" xfId="2" applyFont="1" applyFill="1" applyBorder="1" applyAlignment="1" applyProtection="1">
      <alignment horizontal="center" vertical="center" wrapText="1"/>
    </xf>
    <xf numFmtId="43" fontId="15" fillId="4" borderId="31" xfId="1" applyFont="1" applyFill="1" applyBorder="1" applyAlignment="1" applyProtection="1">
      <alignment horizontal="center" vertical="center" wrapText="1"/>
      <protection locked="0"/>
    </xf>
    <xf numFmtId="0" fontId="15" fillId="4" borderId="31" xfId="0" applyFont="1" applyFill="1" applyBorder="1" applyAlignment="1" applyProtection="1">
      <alignment horizontal="center" vertical="center" wrapText="1"/>
      <protection locked="0"/>
    </xf>
    <xf numFmtId="0" fontId="62" fillId="16" borderId="1" xfId="0" applyFont="1" applyFill="1" applyBorder="1" applyAlignment="1">
      <alignment horizontal="center" vertical="top"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3" xfId="0" applyBorder="1"/>
    <xf numFmtId="0" fontId="1" fillId="0" borderId="2" xfId="0" applyFont="1" applyBorder="1" applyAlignment="1">
      <alignment vertical="center"/>
    </xf>
    <xf numFmtId="0" fontId="1" fillId="0" borderId="1" xfId="0" applyFont="1" applyBorder="1" applyAlignment="1">
      <alignment vertical="center"/>
    </xf>
    <xf numFmtId="0" fontId="66" fillId="0" borderId="1" xfId="0" applyFont="1" applyBorder="1" applyAlignment="1">
      <alignment horizontal="center"/>
    </xf>
    <xf numFmtId="0" fontId="1" fillId="0" borderId="2" xfId="0" applyFont="1" applyBorder="1" applyAlignment="1">
      <alignment horizontal="center" vertical="center"/>
    </xf>
    <xf numFmtId="0" fontId="67" fillId="2" borderId="3" xfId="0" applyFont="1" applyFill="1" applyBorder="1" applyAlignment="1">
      <alignment horizontal="center" vertical="center" wrapText="1"/>
    </xf>
    <xf numFmtId="0" fontId="1" fillId="2" borderId="2" xfId="0" applyFont="1" applyFill="1" applyBorder="1" applyAlignment="1">
      <alignment vertical="center"/>
    </xf>
    <xf numFmtId="3" fontId="0" fillId="2" borderId="1" xfId="0" applyNumberFormat="1" applyFill="1" applyBorder="1" applyAlignment="1">
      <alignment horizontal="center" vertical="center"/>
    </xf>
    <xf numFmtId="9" fontId="1" fillId="2" borderId="1" xfId="0" applyNumberFormat="1" applyFont="1" applyFill="1" applyBorder="1" applyAlignment="1">
      <alignment horizontal="center" vertical="center"/>
    </xf>
    <xf numFmtId="0" fontId="67" fillId="6" borderId="3" xfId="0" applyFont="1" applyFill="1" applyBorder="1" applyAlignment="1">
      <alignment horizontal="center" vertical="center" wrapText="1"/>
    </xf>
    <xf numFmtId="3" fontId="0" fillId="0" borderId="1" xfId="0" applyNumberFormat="1" applyBorder="1" applyAlignment="1">
      <alignment horizontal="center" vertical="center"/>
    </xf>
    <xf numFmtId="9" fontId="1" fillId="0" borderId="1" xfId="0" applyNumberFormat="1" applyFont="1" applyBorder="1" applyAlignment="1">
      <alignment horizontal="center" vertical="center"/>
    </xf>
    <xf numFmtId="0" fontId="1" fillId="0" borderId="2" xfId="0" applyFont="1" applyBorder="1" applyAlignment="1">
      <alignment vertical="center" wrapText="1"/>
    </xf>
    <xf numFmtId="3" fontId="0" fillId="0" borderId="1" xfId="0" applyNumberFormat="1" applyBorder="1" applyAlignment="1">
      <alignment horizontal="center" vertical="center" wrapText="1"/>
    </xf>
    <xf numFmtId="0" fontId="1" fillId="0" borderId="4" xfId="0" applyFont="1" applyBorder="1" applyAlignment="1">
      <alignment vertical="center" wrapText="1"/>
    </xf>
    <xf numFmtId="3" fontId="0" fillId="0" borderId="5" xfId="0" applyNumberFormat="1" applyBorder="1" applyAlignment="1">
      <alignment horizontal="center" vertical="center" wrapText="1"/>
    </xf>
    <xf numFmtId="9" fontId="1" fillId="0" borderId="5" xfId="0" applyNumberFormat="1" applyFont="1" applyBorder="1" applyAlignment="1">
      <alignment horizontal="center" vertical="center"/>
    </xf>
    <xf numFmtId="0" fontId="67" fillId="6" borderId="6" xfId="0" applyFont="1" applyFill="1" applyBorder="1" applyAlignment="1">
      <alignment horizontal="center" vertical="center" wrapText="1"/>
    </xf>
    <xf numFmtId="0" fontId="62" fillId="3" borderId="8" xfId="0" applyFont="1" applyFill="1" applyBorder="1" applyAlignment="1">
      <alignment horizontal="center" vertical="center" wrapText="1"/>
    </xf>
    <xf numFmtId="0" fontId="62" fillId="5" borderId="8" xfId="0" applyFont="1" applyFill="1" applyBorder="1" applyAlignment="1">
      <alignment horizontal="center" vertical="center" wrapText="1"/>
    </xf>
    <xf numFmtId="0" fontId="59" fillId="2" borderId="8" xfId="0" applyFont="1" applyFill="1" applyBorder="1" applyAlignment="1">
      <alignment horizontal="center" vertical="center" wrapText="1"/>
    </xf>
    <xf numFmtId="0" fontId="59" fillId="2" borderId="9" xfId="0" applyFont="1" applyFill="1" applyBorder="1" applyAlignment="1">
      <alignment horizontal="center" vertical="center" wrapText="1"/>
    </xf>
    <xf numFmtId="0" fontId="62" fillId="16" borderId="3" xfId="0" applyFont="1" applyFill="1" applyBorder="1" applyAlignment="1">
      <alignment horizontal="center" vertical="top" wrapText="1"/>
    </xf>
    <xf numFmtId="0" fontId="0" fillId="0" borderId="6" xfId="0" applyBorder="1" applyAlignment="1">
      <alignment horizontal="center" vertical="center"/>
    </xf>
    <xf numFmtId="0" fontId="62" fillId="4" borderId="8" xfId="0" applyFont="1" applyFill="1" applyBorder="1" applyAlignment="1">
      <alignment horizontal="center" vertical="center" wrapText="1"/>
    </xf>
    <xf numFmtId="0" fontId="63" fillId="11" borderId="9" xfId="0" applyFont="1" applyFill="1" applyBorder="1" applyAlignment="1">
      <alignment horizontal="center" vertical="center" wrapText="1"/>
    </xf>
    <xf numFmtId="0" fontId="65" fillId="2" borderId="4" xfId="0" applyFont="1" applyFill="1" applyBorder="1" applyAlignment="1">
      <alignment horizontal="left" vertical="center" wrapText="1"/>
    </xf>
    <xf numFmtId="3" fontId="59" fillId="3" borderId="5" xfId="0" applyNumberFormat="1" applyFont="1" applyFill="1" applyBorder="1" applyAlignment="1">
      <alignment horizontal="center" vertical="center"/>
    </xf>
    <xf numFmtId="3" fontId="59" fillId="5" borderId="5" xfId="0" applyNumberFormat="1" applyFont="1" applyFill="1" applyBorder="1" applyAlignment="1">
      <alignment horizontal="center" vertical="center"/>
    </xf>
    <xf numFmtId="1" fontId="59" fillId="0" borderId="5" xfId="0" applyNumberFormat="1" applyFont="1" applyBorder="1" applyAlignment="1">
      <alignment horizontal="center" vertical="center"/>
    </xf>
    <xf numFmtId="9" fontId="64" fillId="3" borderId="5" xfId="2" applyFont="1" applyFill="1" applyBorder="1" applyAlignment="1">
      <alignment horizontal="center" vertical="center"/>
    </xf>
    <xf numFmtId="3" fontId="59" fillId="4" borderId="5" xfId="0" applyNumberFormat="1" applyFont="1" applyFill="1" applyBorder="1" applyAlignment="1">
      <alignment horizontal="center" vertical="center"/>
    </xf>
    <xf numFmtId="1" fontId="59" fillId="2" borderId="5" xfId="0" applyNumberFormat="1" applyFont="1" applyFill="1" applyBorder="1" applyAlignment="1">
      <alignment horizontal="center" vertical="center"/>
    </xf>
    <xf numFmtId="0" fontId="60" fillId="0" borderId="0" xfId="0" applyFont="1" applyAlignment="1">
      <alignment horizontal="center" vertical="center"/>
    </xf>
    <xf numFmtId="0" fontId="59" fillId="0" borderId="2" xfId="0" applyFont="1" applyBorder="1" applyAlignment="1">
      <alignment horizontal="center" vertical="center"/>
    </xf>
    <xf numFmtId="0" fontId="68" fillId="0" borderId="3" xfId="0" applyFont="1" applyBorder="1" applyAlignment="1">
      <alignment wrapText="1"/>
    </xf>
    <xf numFmtId="0" fontId="62" fillId="16" borderId="44" xfId="0" applyFont="1" applyFill="1" applyBorder="1" applyAlignment="1">
      <alignment horizontal="center" vertical="top" wrapText="1"/>
    </xf>
    <xf numFmtId="0" fontId="64" fillId="6" borderId="45" xfId="0" applyFont="1" applyFill="1" applyBorder="1" applyAlignment="1">
      <alignment horizontal="center" vertical="center" wrapText="1"/>
    </xf>
    <xf numFmtId="0" fontId="64" fillId="3" borderId="46" xfId="0" applyFont="1" applyFill="1" applyBorder="1" applyAlignment="1" applyProtection="1">
      <alignment horizontal="center" vertical="center" wrapText="1"/>
      <protection locked="0"/>
    </xf>
    <xf numFmtId="0" fontId="68" fillId="0" borderId="3" xfId="0" applyFont="1" applyBorder="1" applyAlignment="1">
      <alignment horizontal="left" vertical="center" wrapText="1"/>
    </xf>
    <xf numFmtId="0" fontId="63" fillId="0" borderId="47" xfId="0" applyFont="1" applyBorder="1" applyAlignment="1">
      <alignment horizontal="center" vertical="center" wrapText="1"/>
    </xf>
    <xf numFmtId="0" fontId="64" fillId="0" borderId="48" xfId="0" applyFont="1" applyBorder="1" applyAlignment="1">
      <alignment horizontal="center" vertical="center" wrapText="1"/>
    </xf>
    <xf numFmtId="0" fontId="63" fillId="0" borderId="48" xfId="0" applyFont="1" applyBorder="1"/>
    <xf numFmtId="0" fontId="64" fillId="0" borderId="3" xfId="0" applyFont="1" applyBorder="1" applyAlignment="1">
      <alignment horizontal="center" vertical="center" wrapText="1"/>
    </xf>
    <xf numFmtId="0" fontId="64" fillId="0" borderId="6" xfId="0" applyFont="1" applyBorder="1" applyAlignment="1" applyProtection="1">
      <alignment horizontal="center" vertical="center" wrapText="1"/>
      <protection locked="0"/>
    </xf>
    <xf numFmtId="0" fontId="69" fillId="0" borderId="0" xfId="0" applyFont="1"/>
    <xf numFmtId="0" fontId="13" fillId="7" borderId="21" xfId="0" applyFont="1" applyFill="1" applyBorder="1" applyAlignment="1" applyProtection="1">
      <alignment vertical="center" wrapText="1"/>
      <protection locked="0"/>
    </xf>
    <xf numFmtId="0" fontId="13" fillId="7" borderId="22" xfId="0" applyFont="1" applyFill="1" applyBorder="1" applyAlignment="1" applyProtection="1">
      <alignment vertical="center" wrapText="1"/>
      <protection locked="0"/>
    </xf>
    <xf numFmtId="0" fontId="15" fillId="17" borderId="31" xfId="0" applyFont="1" applyFill="1" applyBorder="1" applyAlignment="1">
      <alignment horizontal="center" vertical="center" wrapText="1"/>
    </xf>
    <xf numFmtId="0" fontId="15" fillId="18" borderId="31" xfId="0" applyFont="1" applyFill="1" applyBorder="1" applyAlignment="1">
      <alignment horizontal="center" vertical="center" wrapText="1"/>
    </xf>
    <xf numFmtId="0" fontId="15" fillId="19" borderId="31" xfId="0" applyFont="1" applyFill="1" applyBorder="1" applyAlignment="1">
      <alignment horizontal="center" vertical="center" wrapText="1"/>
    </xf>
    <xf numFmtId="0" fontId="15" fillId="20" borderId="31" xfId="0" applyFont="1" applyFill="1" applyBorder="1" applyAlignment="1">
      <alignment horizontal="center" vertical="center" wrapText="1"/>
    </xf>
    <xf numFmtId="0" fontId="15" fillId="21" borderId="31" xfId="0" applyFont="1" applyFill="1" applyBorder="1" applyAlignment="1">
      <alignment horizontal="center" vertical="center" wrapText="1"/>
    </xf>
    <xf numFmtId="0" fontId="15" fillId="22" borderId="31" xfId="0" applyFont="1" applyFill="1" applyBorder="1" applyAlignment="1">
      <alignment horizontal="center" vertical="center" wrapText="1"/>
    </xf>
    <xf numFmtId="3" fontId="59" fillId="0" borderId="1" xfId="0" applyNumberFormat="1" applyFont="1" applyBorder="1" applyAlignment="1">
      <alignment horizontal="center" vertical="center"/>
    </xf>
    <xf numFmtId="3" fontId="59" fillId="2" borderId="1" xfId="0" applyNumberFormat="1" applyFont="1" applyFill="1" applyBorder="1" applyAlignment="1">
      <alignment horizontal="center" vertical="center"/>
    </xf>
    <xf numFmtId="0" fontId="64" fillId="2" borderId="4" xfId="0" applyFont="1" applyFill="1" applyBorder="1" applyAlignment="1">
      <alignment horizontal="center" vertical="center" wrapText="1"/>
    </xf>
    <xf numFmtId="9" fontId="59" fillId="0" borderId="3" xfId="0" applyNumberFormat="1" applyFont="1" applyBorder="1" applyAlignment="1">
      <alignment horizontal="center" vertical="center"/>
    </xf>
    <xf numFmtId="0" fontId="59" fillId="2" borderId="9" xfId="0" applyFont="1" applyFill="1" applyBorder="1" applyAlignment="1">
      <alignment horizontal="center" vertical="top" wrapText="1"/>
    </xf>
    <xf numFmtId="1" fontId="66" fillId="0" borderId="1" xfId="0" applyNumberFormat="1" applyFont="1" applyBorder="1" applyAlignment="1">
      <alignment horizontal="right" vertical="top"/>
    </xf>
    <xf numFmtId="9" fontId="70" fillId="2" borderId="1" xfId="2" applyFont="1" applyFill="1" applyBorder="1" applyAlignment="1">
      <alignment horizontal="right" vertical="top"/>
    </xf>
    <xf numFmtId="0" fontId="59" fillId="0" borderId="1" xfId="0" applyFont="1" applyBorder="1" applyAlignment="1">
      <alignment horizontal="center" vertical="center"/>
    </xf>
    <xf numFmtId="0" fontId="60" fillId="0" borderId="0" xfId="0" applyFont="1" applyAlignment="1">
      <alignment horizontal="center" vertical="center"/>
    </xf>
    <xf numFmtId="0" fontId="59" fillId="0" borderId="7" xfId="0" applyFont="1" applyBorder="1" applyAlignment="1">
      <alignment horizontal="center" vertical="center"/>
    </xf>
    <xf numFmtId="0" fontId="59" fillId="0" borderId="2" xfId="0" applyFont="1" applyBorder="1" applyAlignment="1">
      <alignment horizontal="center" vertical="center"/>
    </xf>
    <xf numFmtId="0" fontId="60" fillId="0" borderId="7" xfId="0" applyFont="1" applyBorder="1" applyAlignment="1">
      <alignment horizontal="center" vertical="center" wrapText="1"/>
    </xf>
    <xf numFmtId="0" fontId="60" fillId="0" borderId="2" xfId="0"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7" fillId="3"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0" fillId="0" borderId="0" xfId="0" applyFont="1" applyAlignment="1" applyProtection="1">
      <alignment horizontal="left" wrapText="1"/>
      <protection locked="0"/>
    </xf>
    <xf numFmtId="0" fontId="10" fillId="0" borderId="0" xfId="0" applyFont="1" applyAlignment="1" applyProtection="1">
      <alignment horizontal="center" vertical="center" wrapText="1"/>
      <protection locked="0"/>
    </xf>
    <xf numFmtId="0" fontId="11" fillId="0" borderId="0" xfId="0" applyFont="1" applyAlignment="1" applyProtection="1">
      <alignment horizontal="left" wrapText="1"/>
      <protection locked="0"/>
    </xf>
    <xf numFmtId="0" fontId="12" fillId="7" borderId="1" xfId="0" applyFont="1" applyFill="1" applyBorder="1" applyAlignment="1" applyProtection="1">
      <alignment horizontal="right" vertical="center" wrapText="1"/>
      <protection locked="0"/>
    </xf>
    <xf numFmtId="0" fontId="12" fillId="7" borderId="13" xfId="0" applyFont="1" applyFill="1" applyBorder="1" applyAlignment="1" applyProtection="1">
      <alignment horizontal="center" vertical="center" wrapText="1"/>
      <protection locked="0"/>
    </xf>
    <xf numFmtId="0" fontId="12" fillId="7" borderId="23" xfId="0" applyFont="1" applyFill="1" applyBorder="1" applyAlignment="1" applyProtection="1">
      <alignment horizontal="center" vertical="center" wrapText="1"/>
      <protection locked="0"/>
    </xf>
    <xf numFmtId="0" fontId="12" fillId="7" borderId="28" xfId="0" applyFont="1" applyFill="1" applyBorder="1" applyAlignment="1" applyProtection="1">
      <alignment horizontal="center" vertical="center" wrapText="1"/>
      <protection locked="0"/>
    </xf>
    <xf numFmtId="0" fontId="12" fillId="7" borderId="14" xfId="0" applyFont="1" applyFill="1" applyBorder="1" applyAlignment="1" applyProtection="1">
      <alignment horizontal="center" vertical="center" wrapText="1"/>
      <protection locked="0"/>
    </xf>
    <xf numFmtId="0" fontId="12" fillId="7" borderId="15" xfId="0" applyFont="1" applyFill="1" applyBorder="1" applyAlignment="1" applyProtection="1">
      <alignment horizontal="center" vertical="center" wrapText="1"/>
      <protection locked="0"/>
    </xf>
    <xf numFmtId="0" fontId="12" fillId="7" borderId="16" xfId="0" applyFont="1" applyFill="1" applyBorder="1" applyAlignment="1" applyProtection="1">
      <alignment horizontal="center" vertical="center" wrapText="1"/>
      <protection locked="0"/>
    </xf>
    <xf numFmtId="0" fontId="13" fillId="7" borderId="17" xfId="0" applyFont="1" applyFill="1" applyBorder="1" applyAlignment="1" applyProtection="1">
      <alignment horizontal="center" vertical="center" wrapText="1"/>
      <protection locked="0"/>
    </xf>
    <xf numFmtId="0" fontId="13" fillId="7" borderId="18" xfId="0" applyFont="1" applyFill="1" applyBorder="1" applyAlignment="1" applyProtection="1">
      <alignment horizontal="center" vertical="center" wrapText="1"/>
      <protection locked="0"/>
    </xf>
    <xf numFmtId="0" fontId="13" fillId="7" borderId="19" xfId="0" applyFont="1" applyFill="1" applyBorder="1" applyAlignment="1" applyProtection="1">
      <alignment horizontal="center" vertical="center" wrapText="1"/>
      <protection locked="0"/>
    </xf>
    <xf numFmtId="0" fontId="13" fillId="7" borderId="20" xfId="0" applyFont="1" applyFill="1" applyBorder="1" applyAlignment="1" applyProtection="1">
      <alignment horizontal="center" vertical="center"/>
      <protection locked="0"/>
    </xf>
    <xf numFmtId="0" fontId="13" fillId="7" borderId="0" xfId="0" applyFont="1" applyFill="1" applyAlignment="1" applyProtection="1">
      <alignment horizontal="center" vertical="center"/>
      <protection locked="0"/>
    </xf>
    <xf numFmtId="0" fontId="13" fillId="7" borderId="0" xfId="0" applyFont="1" applyFill="1" applyAlignment="1" applyProtection="1">
      <alignment horizontal="left" vertical="center"/>
      <protection locked="0"/>
    </xf>
    <xf numFmtId="0" fontId="13" fillId="7" borderId="21" xfId="0" applyFont="1" applyFill="1" applyBorder="1" applyAlignment="1" applyProtection="1">
      <alignment horizontal="center" vertical="center" wrapText="1"/>
      <protection locked="0"/>
    </xf>
    <xf numFmtId="0" fontId="13" fillId="7" borderId="22" xfId="0" applyFont="1" applyFill="1" applyBorder="1" applyAlignment="1" applyProtection="1">
      <alignment horizontal="center" vertical="center" wrapText="1"/>
      <protection locked="0"/>
    </xf>
    <xf numFmtId="0" fontId="13" fillId="7" borderId="26" xfId="0" applyFont="1" applyFill="1" applyBorder="1" applyAlignment="1" applyProtection="1">
      <alignment horizontal="center" vertical="center" wrapText="1"/>
      <protection locked="0"/>
    </xf>
    <xf numFmtId="0" fontId="13" fillId="7" borderId="27" xfId="0" applyFont="1" applyFill="1" applyBorder="1" applyAlignment="1" applyProtection="1">
      <alignment horizontal="center" vertical="center" wrapText="1"/>
      <protection locked="0"/>
    </xf>
    <xf numFmtId="0" fontId="12" fillId="7" borderId="24" xfId="0" applyFont="1" applyFill="1" applyBorder="1" applyAlignment="1" applyProtection="1">
      <alignment horizontal="center" vertical="center" textRotation="255" wrapText="1"/>
      <protection locked="0"/>
    </xf>
    <xf numFmtId="0" fontId="12" fillId="7" borderId="25" xfId="0" applyFont="1" applyFill="1" applyBorder="1" applyAlignment="1" applyProtection="1">
      <alignment horizontal="center" vertical="center" wrapText="1"/>
      <protection locked="0"/>
    </xf>
    <xf numFmtId="0" fontId="12" fillId="7" borderId="30" xfId="0" applyFont="1" applyFill="1" applyBorder="1" applyAlignment="1" applyProtection="1">
      <alignment horizontal="center" vertical="center" wrapText="1"/>
      <protection locked="0"/>
    </xf>
    <xf numFmtId="0" fontId="12" fillId="7" borderId="26" xfId="0" applyFont="1" applyFill="1" applyBorder="1" applyAlignment="1" applyProtection="1">
      <alignment horizontal="center" vertical="center" wrapText="1"/>
      <protection locked="0"/>
    </xf>
    <xf numFmtId="0" fontId="12" fillId="7" borderId="27" xfId="0" applyFont="1" applyFill="1" applyBorder="1" applyAlignment="1" applyProtection="1">
      <alignment horizontal="center" vertical="center" wrapText="1"/>
      <protection locked="0"/>
    </xf>
    <xf numFmtId="0" fontId="12" fillId="7" borderId="25" xfId="0" applyFont="1" applyFill="1" applyBorder="1" applyAlignment="1" applyProtection="1">
      <alignment horizontal="left" vertical="center" wrapText="1"/>
      <protection locked="0"/>
    </xf>
    <xf numFmtId="0" fontId="12" fillId="7" borderId="30" xfId="0" applyFont="1" applyFill="1" applyBorder="1" applyAlignment="1" applyProtection="1">
      <alignment horizontal="left" vertical="center" wrapText="1"/>
      <protection locked="0"/>
    </xf>
    <xf numFmtId="0" fontId="13" fillId="7" borderId="14" xfId="0" applyFont="1" applyFill="1" applyBorder="1" applyAlignment="1" applyProtection="1">
      <alignment horizontal="center" vertical="center" wrapText="1"/>
      <protection locked="0"/>
    </xf>
    <xf numFmtId="0" fontId="13" fillId="7" borderId="15" xfId="0" applyFont="1" applyFill="1" applyBorder="1" applyAlignment="1" applyProtection="1">
      <alignment horizontal="center" vertical="center" wrapText="1"/>
      <protection locked="0"/>
    </xf>
    <xf numFmtId="0" fontId="13" fillId="7" borderId="16" xfId="0" applyFont="1" applyFill="1" applyBorder="1" applyAlignment="1" applyProtection="1">
      <alignment horizontal="center" vertical="center" wrapText="1"/>
      <protection locked="0"/>
    </xf>
    <xf numFmtId="0" fontId="12" fillId="7" borderId="29" xfId="0" applyFont="1" applyFill="1" applyBorder="1" applyAlignment="1" applyProtection="1">
      <alignment horizontal="center" vertical="center" wrapText="1"/>
      <protection locked="0"/>
    </xf>
    <xf numFmtId="0" fontId="13" fillId="7" borderId="29" xfId="0" applyFont="1" applyFill="1" applyBorder="1" applyAlignment="1" applyProtection="1">
      <alignment horizontal="center" vertical="center" wrapText="1"/>
      <protection locked="0"/>
    </xf>
    <xf numFmtId="0" fontId="13" fillId="7" borderId="25" xfId="0" applyFont="1" applyFill="1" applyBorder="1" applyAlignment="1" applyProtection="1">
      <alignment horizontal="center" vertical="center" wrapText="1"/>
      <protection locked="0"/>
    </xf>
    <xf numFmtId="0" fontId="13" fillId="7" borderId="29" xfId="0" applyFont="1" applyFill="1" applyBorder="1" applyAlignment="1" applyProtection="1">
      <alignment horizontal="left" vertical="center" wrapText="1"/>
      <protection locked="0"/>
    </xf>
    <xf numFmtId="0" fontId="13" fillId="7" borderId="25" xfId="0" applyFont="1" applyFill="1" applyBorder="1" applyAlignment="1" applyProtection="1">
      <alignment horizontal="left" vertical="center" wrapText="1"/>
      <protection locked="0"/>
    </xf>
    <xf numFmtId="0" fontId="13" fillId="7" borderId="20" xfId="0" applyFont="1" applyFill="1" applyBorder="1" applyAlignment="1" applyProtection="1">
      <alignment horizontal="center" vertical="center" wrapText="1"/>
      <protection locked="0"/>
    </xf>
    <xf numFmtId="0" fontId="16" fillId="2" borderId="34" xfId="0" applyFont="1" applyFill="1" applyBorder="1" applyAlignment="1" applyProtection="1">
      <alignment horizontal="right" vertical="center" wrapText="1"/>
      <protection locked="0"/>
    </xf>
    <xf numFmtId="0" fontId="16" fillId="2" borderId="32" xfId="0" applyFont="1" applyFill="1" applyBorder="1" applyAlignment="1" applyProtection="1">
      <alignment horizontal="right" vertical="center" wrapText="1"/>
      <protection locked="0"/>
    </xf>
    <xf numFmtId="0" fontId="18" fillId="2" borderId="36" xfId="0" applyFont="1" applyFill="1" applyBorder="1" applyAlignment="1" applyProtection="1">
      <alignment horizontal="right" vertical="center" wrapText="1"/>
      <protection locked="0"/>
    </xf>
    <xf numFmtId="0" fontId="18" fillId="2" borderId="0" xfId="0" applyFont="1" applyFill="1" applyAlignment="1" applyProtection="1">
      <alignment horizontal="right" vertical="center" wrapText="1"/>
      <protection locked="0"/>
    </xf>
    <xf numFmtId="0" fontId="13" fillId="7" borderId="25" xfId="0" applyFont="1" applyFill="1" applyBorder="1" applyAlignment="1" applyProtection="1">
      <alignment horizontal="center" vertical="center"/>
      <protection locked="0"/>
    </xf>
    <xf numFmtId="1" fontId="13" fillId="2" borderId="0" xfId="0" applyNumberFormat="1" applyFont="1" applyFill="1" applyAlignment="1" applyProtection="1">
      <alignment horizontal="center" wrapText="1"/>
      <protection locked="0"/>
    </xf>
    <xf numFmtId="1" fontId="10" fillId="2" borderId="0" xfId="0" applyNumberFormat="1" applyFont="1" applyFill="1" applyAlignment="1" applyProtection="1">
      <alignment horizontal="left" wrapText="1"/>
      <protection locked="0"/>
    </xf>
    <xf numFmtId="1" fontId="10" fillId="2" borderId="0" xfId="0" applyNumberFormat="1" applyFont="1" applyFill="1" applyAlignment="1" applyProtection="1">
      <alignment horizontal="left" vertical="center" wrapText="1"/>
      <protection locked="0"/>
    </xf>
    <xf numFmtId="1" fontId="15" fillId="2" borderId="0" xfId="0" applyNumberFormat="1" applyFont="1" applyFill="1" applyAlignment="1" applyProtection="1">
      <alignment horizontal="left" wrapText="1"/>
      <protection locked="0"/>
    </xf>
    <xf numFmtId="0" fontId="10" fillId="2" borderId="0" xfId="0" applyFont="1" applyFill="1" applyAlignment="1" applyProtection="1">
      <alignment horizontal="left" wrapText="1"/>
      <protection locked="0"/>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2" fillId="4"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0" fillId="0" borderId="0" xfId="0" applyFont="1" applyAlignment="1" applyProtection="1">
      <alignment horizontal="left"/>
      <protection locked="0"/>
    </xf>
    <xf numFmtId="0" fontId="20" fillId="0" borderId="0" xfId="0" applyFont="1" applyAlignment="1" applyProtection="1">
      <alignment horizontal="center" vertical="center"/>
      <protection locked="0"/>
    </xf>
    <xf numFmtId="0" fontId="23" fillId="0" borderId="0" xfId="0" applyFont="1" applyAlignment="1" applyProtection="1">
      <alignment horizontal="left"/>
      <protection locked="0"/>
    </xf>
    <xf numFmtId="0" fontId="24" fillId="7" borderId="1" xfId="0" applyFont="1" applyFill="1" applyBorder="1" applyAlignment="1" applyProtection="1">
      <alignment horizontal="right" vertical="center"/>
      <protection locked="0"/>
    </xf>
    <xf numFmtId="0" fontId="26" fillId="7" borderId="13" xfId="0" applyFont="1" applyFill="1" applyBorder="1" applyAlignment="1" applyProtection="1">
      <alignment horizontal="center" vertical="center" wrapText="1"/>
      <protection locked="0"/>
    </xf>
    <xf numFmtId="0" fontId="26" fillId="7" borderId="23" xfId="0" applyFont="1" applyFill="1" applyBorder="1" applyAlignment="1" applyProtection="1">
      <alignment horizontal="center" vertical="center" wrapText="1"/>
      <protection locked="0"/>
    </xf>
    <xf numFmtId="0" fontId="26" fillId="7" borderId="28" xfId="0" applyFont="1" applyFill="1" applyBorder="1" applyAlignment="1" applyProtection="1">
      <alignment horizontal="center" vertical="center" wrapText="1"/>
      <protection locked="0"/>
    </xf>
    <xf numFmtId="0" fontId="27" fillId="7" borderId="14" xfId="0" applyFont="1" applyFill="1" applyBorder="1" applyAlignment="1" applyProtection="1">
      <alignment horizontal="center" vertical="center" wrapText="1"/>
      <protection locked="0"/>
    </xf>
    <xf numFmtId="0" fontId="27" fillId="7" borderId="15" xfId="0" applyFont="1" applyFill="1" applyBorder="1" applyAlignment="1" applyProtection="1">
      <alignment horizontal="center" vertical="center" wrapText="1"/>
      <protection locked="0"/>
    </xf>
    <xf numFmtId="0" fontId="27" fillId="7" borderId="16" xfId="0" applyFont="1" applyFill="1" applyBorder="1" applyAlignment="1" applyProtection="1">
      <alignment horizontal="center" vertical="center" wrapText="1"/>
      <protection locked="0"/>
    </xf>
    <xf numFmtId="0" fontId="29" fillId="7" borderId="17" xfId="0" applyFont="1" applyFill="1" applyBorder="1" applyAlignment="1" applyProtection="1">
      <alignment horizontal="center" vertical="center" wrapText="1"/>
      <protection locked="0"/>
    </xf>
    <xf numFmtId="0" fontId="29" fillId="7" borderId="18" xfId="0" applyFont="1" applyFill="1" applyBorder="1" applyAlignment="1" applyProtection="1">
      <alignment horizontal="center" vertical="center" wrapText="1"/>
      <protection locked="0"/>
    </xf>
    <xf numFmtId="0" fontId="29" fillId="7" borderId="19" xfId="0" applyFont="1" applyFill="1" applyBorder="1" applyAlignment="1" applyProtection="1">
      <alignment horizontal="center" vertical="center" wrapText="1"/>
      <protection locked="0"/>
    </xf>
    <xf numFmtId="0" fontId="27" fillId="7" borderId="29" xfId="0" applyFont="1" applyFill="1" applyBorder="1" applyAlignment="1" applyProtection="1">
      <alignment horizontal="center" vertical="center" wrapText="1"/>
      <protection locked="0"/>
    </xf>
    <xf numFmtId="0" fontId="27" fillId="7" borderId="30" xfId="0" applyFont="1" applyFill="1" applyBorder="1" applyAlignment="1" applyProtection="1">
      <alignment horizontal="center" vertical="center" wrapText="1"/>
      <protection locked="0"/>
    </xf>
    <xf numFmtId="0" fontId="26" fillId="7" borderId="14" xfId="0" applyFont="1" applyFill="1" applyBorder="1" applyAlignment="1" applyProtection="1">
      <alignment horizontal="center" vertical="center" wrapText="1"/>
      <protection locked="0"/>
    </xf>
    <xf numFmtId="0" fontId="26" fillId="7" borderId="15" xfId="0" applyFont="1" applyFill="1" applyBorder="1" applyAlignment="1" applyProtection="1">
      <alignment horizontal="center" vertical="center" wrapText="1"/>
      <protection locked="0"/>
    </xf>
    <xf numFmtId="0" fontId="26" fillId="7" borderId="16" xfId="0" applyFont="1" applyFill="1" applyBorder="1" applyAlignment="1" applyProtection="1">
      <alignment horizontal="center" vertical="center" wrapText="1"/>
      <protection locked="0"/>
    </xf>
    <xf numFmtId="0" fontId="13" fillId="7" borderId="26"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26" fillId="7" borderId="24" xfId="0" applyFont="1" applyFill="1" applyBorder="1" applyAlignment="1" applyProtection="1">
      <alignment horizontal="center" vertical="center" textRotation="255" wrapText="1"/>
      <protection locked="0"/>
    </xf>
    <xf numFmtId="0" fontId="27" fillId="7" borderId="25" xfId="0" applyFont="1" applyFill="1" applyBorder="1" applyAlignment="1" applyProtection="1">
      <alignment horizontal="center" vertical="center" wrapText="1"/>
      <protection locked="0"/>
    </xf>
    <xf numFmtId="0" fontId="27" fillId="7" borderId="26" xfId="0" applyFont="1" applyFill="1" applyBorder="1" applyAlignment="1" applyProtection="1">
      <alignment horizontal="center" vertical="center"/>
      <protection locked="0"/>
    </xf>
    <xf numFmtId="0" fontId="27" fillId="7" borderId="27" xfId="0" applyFont="1" applyFill="1" applyBorder="1" applyAlignment="1" applyProtection="1">
      <alignment horizontal="center" vertical="center"/>
      <protection locked="0"/>
    </xf>
    <xf numFmtId="0" fontId="27" fillId="7" borderId="28" xfId="0" applyFont="1" applyFill="1" applyBorder="1" applyAlignment="1" applyProtection="1">
      <alignment horizontal="center" vertical="center"/>
      <protection locked="0"/>
    </xf>
    <xf numFmtId="0" fontId="26" fillId="7" borderId="25" xfId="0" applyFont="1" applyFill="1" applyBorder="1" applyAlignment="1" applyProtection="1">
      <alignment horizontal="center" vertical="center"/>
      <protection locked="0"/>
    </xf>
    <xf numFmtId="0" fontId="26" fillId="7" borderId="30" xfId="0" applyFont="1" applyFill="1" applyBorder="1" applyAlignment="1" applyProtection="1">
      <alignment horizontal="center" vertical="center"/>
      <protection locked="0"/>
    </xf>
    <xf numFmtId="0" fontId="13" fillId="7" borderId="16" xfId="0" applyFont="1" applyFill="1" applyBorder="1" applyAlignment="1" applyProtection="1">
      <alignment horizontal="left" vertical="center" wrapText="1"/>
      <protection locked="0"/>
    </xf>
    <xf numFmtId="0" fontId="32" fillId="2" borderId="34" xfId="0" applyFont="1" applyFill="1" applyBorder="1" applyAlignment="1" applyProtection="1">
      <alignment horizontal="right" vertical="center" wrapText="1"/>
      <protection locked="0"/>
    </xf>
    <xf numFmtId="0" fontId="32" fillId="2" borderId="32" xfId="0" applyFont="1" applyFill="1" applyBorder="1" applyAlignment="1" applyProtection="1">
      <alignment horizontal="right" vertical="center" wrapText="1"/>
      <protection locked="0"/>
    </xf>
    <xf numFmtId="0" fontId="39" fillId="2" borderId="36" xfId="0" applyFont="1" applyFill="1" applyBorder="1" applyAlignment="1" applyProtection="1">
      <alignment horizontal="right" vertical="center" wrapText="1"/>
      <protection locked="0"/>
    </xf>
    <xf numFmtId="0" fontId="39" fillId="2" borderId="0" xfId="0" applyFont="1" applyFill="1" applyAlignment="1" applyProtection="1">
      <alignment horizontal="right" vertical="center" wrapText="1"/>
      <protection locked="0"/>
    </xf>
    <xf numFmtId="0" fontId="41" fillId="0" borderId="0" xfId="0" applyFont="1" applyAlignment="1" applyProtection="1">
      <alignment horizontal="left"/>
      <protection locked="0"/>
    </xf>
    <xf numFmtId="0" fontId="41" fillId="0" borderId="0" xfId="0" applyFont="1" applyAlignment="1" applyProtection="1">
      <alignment horizontal="center" vertical="center"/>
      <protection locked="0"/>
    </xf>
    <xf numFmtId="0" fontId="42" fillId="0" borderId="0" xfId="0" applyFont="1" applyAlignment="1" applyProtection="1">
      <alignment horizontal="left"/>
      <protection locked="0"/>
    </xf>
    <xf numFmtId="0" fontId="43" fillId="7" borderId="1" xfId="0" applyFont="1" applyFill="1" applyBorder="1" applyAlignment="1" applyProtection="1">
      <alignment horizontal="right" vertical="center"/>
      <protection locked="0"/>
    </xf>
    <xf numFmtId="0" fontId="12" fillId="7" borderId="26" xfId="0" applyFont="1" applyFill="1" applyBorder="1" applyAlignment="1" applyProtection="1">
      <alignment horizontal="center" vertical="center"/>
      <protection locked="0"/>
    </xf>
    <xf numFmtId="0" fontId="12" fillId="7" borderId="27" xfId="0" applyFont="1" applyFill="1" applyBorder="1" applyAlignment="1" applyProtection="1">
      <alignment horizontal="center" vertical="center"/>
      <protection locked="0"/>
    </xf>
    <xf numFmtId="0" fontId="12" fillId="7" borderId="28" xfId="0" applyFont="1" applyFill="1" applyBorder="1" applyAlignment="1" applyProtection="1">
      <alignment horizontal="center" vertical="center"/>
      <protection locked="0"/>
    </xf>
    <xf numFmtId="0" fontId="12" fillId="7" borderId="25" xfId="0" applyFont="1" applyFill="1" applyBorder="1" applyAlignment="1" applyProtection="1">
      <alignment horizontal="center" vertical="center"/>
      <protection locked="0"/>
    </xf>
    <xf numFmtId="0" fontId="12" fillId="7" borderId="30" xfId="0" applyFont="1" applyFill="1" applyBorder="1" applyAlignment="1" applyProtection="1">
      <alignment horizontal="center" vertical="center"/>
      <protection locked="0"/>
    </xf>
    <xf numFmtId="0" fontId="41" fillId="0" borderId="0" xfId="0" applyFont="1" applyAlignment="1">
      <alignment horizontal="left"/>
    </xf>
    <xf numFmtId="0" fontId="41" fillId="0" borderId="0" xfId="0" applyFont="1" applyAlignment="1">
      <alignment horizontal="center" vertical="center"/>
    </xf>
    <xf numFmtId="0" fontId="42" fillId="0" borderId="0" xfId="0" applyFont="1" applyAlignment="1">
      <alignment horizontal="left"/>
    </xf>
    <xf numFmtId="0" fontId="43" fillId="7" borderId="1" xfId="0" applyFont="1" applyFill="1" applyBorder="1" applyAlignment="1">
      <alignment horizontal="right" vertical="center"/>
    </xf>
    <xf numFmtId="0" fontId="12" fillId="7" borderId="13"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12" fillId="7" borderId="28"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19" xfId="0" applyFont="1" applyFill="1" applyBorder="1" applyAlignment="1">
      <alignment horizontal="center" vertical="center" wrapText="1"/>
    </xf>
    <xf numFmtId="0" fontId="12" fillId="7" borderId="29" xfId="0" applyFont="1" applyFill="1" applyBorder="1" applyAlignment="1">
      <alignment horizontal="center" vertical="center" wrapText="1"/>
    </xf>
    <xf numFmtId="0" fontId="12" fillId="7" borderId="30" xfId="0" applyFont="1" applyFill="1" applyBorder="1" applyAlignment="1">
      <alignment horizontal="center" vertical="center" wrapText="1"/>
    </xf>
    <xf numFmtId="0" fontId="13" fillId="7" borderId="26" xfId="0" applyFont="1" applyFill="1" applyBorder="1" applyAlignment="1">
      <alignment horizontal="center" vertical="center"/>
    </xf>
    <xf numFmtId="0" fontId="13" fillId="7" borderId="27" xfId="0" applyFont="1" applyFill="1" applyBorder="1" applyAlignment="1">
      <alignment horizontal="center" vertical="center"/>
    </xf>
    <xf numFmtId="0" fontId="13" fillId="7" borderId="21" xfId="0" applyFont="1" applyFill="1" applyBorder="1" applyAlignment="1">
      <alignment horizontal="center" vertical="center" wrapText="1"/>
    </xf>
    <xf numFmtId="0" fontId="13" fillId="7" borderId="22" xfId="0" applyFont="1" applyFill="1" applyBorder="1" applyAlignment="1">
      <alignment horizontal="center" vertical="center" wrapText="1"/>
    </xf>
    <xf numFmtId="0" fontId="13" fillId="7" borderId="26" xfId="0" applyFont="1" applyFill="1" applyBorder="1" applyAlignment="1">
      <alignment horizontal="center" vertical="center" wrapText="1"/>
    </xf>
    <xf numFmtId="0" fontId="13" fillId="7" borderId="27" xfId="0" applyFont="1" applyFill="1" applyBorder="1" applyAlignment="1">
      <alignment horizontal="center" vertical="center" wrapText="1"/>
    </xf>
    <xf numFmtId="0" fontId="12" fillId="7" borderId="24" xfId="0" applyFont="1" applyFill="1" applyBorder="1" applyAlignment="1">
      <alignment horizontal="center" vertical="center" textRotation="255" wrapText="1"/>
    </xf>
    <xf numFmtId="0" fontId="12" fillId="7" borderId="25" xfId="0" applyFont="1" applyFill="1" applyBorder="1" applyAlignment="1">
      <alignment horizontal="center" vertical="center" wrapText="1"/>
    </xf>
    <xf numFmtId="0" fontId="12" fillId="7" borderId="26" xfId="0" applyFont="1" applyFill="1" applyBorder="1" applyAlignment="1">
      <alignment horizontal="center" vertical="center"/>
    </xf>
    <xf numFmtId="0" fontId="12" fillId="7" borderId="27" xfId="0" applyFont="1" applyFill="1" applyBorder="1" applyAlignment="1">
      <alignment horizontal="center" vertical="center"/>
    </xf>
    <xf numFmtId="0" fontId="12" fillId="7" borderId="28" xfId="0" applyFont="1" applyFill="1" applyBorder="1" applyAlignment="1">
      <alignment horizontal="center" vertical="center"/>
    </xf>
    <xf numFmtId="0" fontId="12" fillId="7" borderId="25" xfId="0" applyFont="1" applyFill="1" applyBorder="1" applyAlignment="1">
      <alignment horizontal="center" vertical="center"/>
    </xf>
    <xf numFmtId="0" fontId="12" fillId="7" borderId="30" xfId="0" applyFont="1" applyFill="1" applyBorder="1" applyAlignment="1">
      <alignment horizontal="center" vertical="center"/>
    </xf>
    <xf numFmtId="0" fontId="13" fillId="7" borderId="14"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7" borderId="16" xfId="0" applyFont="1" applyFill="1" applyBorder="1" applyAlignment="1">
      <alignment horizontal="center" vertical="center" wrapText="1"/>
    </xf>
    <xf numFmtId="0" fontId="13" fillId="7" borderId="29" xfId="0" applyFont="1" applyFill="1" applyBorder="1" applyAlignment="1">
      <alignment horizontal="center" vertical="center" wrapText="1"/>
    </xf>
    <xf numFmtId="0" fontId="13" fillId="7" borderId="25" xfId="0" applyFont="1" applyFill="1" applyBorder="1" applyAlignment="1">
      <alignment horizontal="center" vertical="center" wrapText="1"/>
    </xf>
    <xf numFmtId="0" fontId="13" fillId="7" borderId="29"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13" fillId="7" borderId="25" xfId="0" applyFont="1" applyFill="1" applyBorder="1" applyAlignment="1">
      <alignment horizontal="center" vertical="center"/>
    </xf>
    <xf numFmtId="0" fontId="13" fillId="7" borderId="20" xfId="0" applyFont="1" applyFill="1" applyBorder="1" applyAlignment="1">
      <alignment horizontal="center" vertical="center" wrapText="1"/>
    </xf>
    <xf numFmtId="0" fontId="13" fillId="7" borderId="20" xfId="0" applyFont="1" applyFill="1" applyBorder="1" applyAlignment="1">
      <alignment horizontal="center" vertical="center"/>
    </xf>
    <xf numFmtId="0" fontId="42" fillId="0" borderId="0" xfId="0" applyFont="1" applyAlignment="1" applyProtection="1">
      <alignment horizontal="center" vertical="center"/>
      <protection locked="0"/>
    </xf>
    <xf numFmtId="0" fontId="43" fillId="7" borderId="1" xfId="0" applyFont="1" applyFill="1" applyBorder="1" applyAlignment="1" applyProtection="1">
      <alignment horizontal="center" vertical="center"/>
      <protection locked="0"/>
    </xf>
    <xf numFmtId="0" fontId="12" fillId="7" borderId="29" xfId="0" applyFont="1" applyFill="1" applyBorder="1" applyAlignment="1" applyProtection="1">
      <alignment horizontal="center" vertical="center" textRotation="255" wrapText="1"/>
      <protection locked="0"/>
    </xf>
    <xf numFmtId="0" fontId="16" fillId="2" borderId="34"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18" fillId="2" borderId="36" xfId="0" applyFont="1" applyFill="1" applyBorder="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13" fillId="7" borderId="0" xfId="0" applyFont="1" applyFill="1" applyAlignment="1" applyProtection="1">
      <alignment horizontal="center" vertical="center" wrapText="1"/>
      <protection locked="0"/>
    </xf>
    <xf numFmtId="0" fontId="13" fillId="7" borderId="13" xfId="0" applyFont="1" applyFill="1" applyBorder="1" applyAlignment="1" applyProtection="1">
      <alignment horizontal="center" vertical="center" wrapText="1"/>
      <protection locked="0"/>
    </xf>
    <xf numFmtId="0" fontId="13" fillId="7" borderId="23" xfId="0" applyFont="1" applyFill="1" applyBorder="1" applyAlignment="1" applyProtection="1">
      <alignment horizontal="center" vertical="center" wrapText="1"/>
      <protection locked="0"/>
    </xf>
    <xf numFmtId="0" fontId="2" fillId="3" borderId="51"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57" xfId="0" applyFont="1" applyBorder="1" applyAlignment="1">
      <alignment horizontal="left" vertical="center" wrapText="1"/>
    </xf>
    <xf numFmtId="0" fontId="1" fillId="0" borderId="58" xfId="0" applyFont="1" applyBorder="1" applyAlignment="1">
      <alignment horizontal="left" vertical="center" wrapText="1"/>
    </xf>
    <xf numFmtId="0" fontId="2" fillId="4" borderId="41"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1" fillId="2" borderId="56" xfId="0" applyFont="1" applyFill="1" applyBorder="1" applyAlignment="1">
      <alignment horizontal="center" vertical="center" wrapText="1"/>
    </xf>
    <xf numFmtId="0" fontId="12" fillId="7" borderId="20" xfId="0" applyFont="1" applyFill="1" applyBorder="1" applyAlignment="1" applyProtection="1">
      <alignment horizontal="center" vertical="center" wrapText="1"/>
      <protection locked="0"/>
    </xf>
    <xf numFmtId="0" fontId="12" fillId="7" borderId="20" xfId="0" applyFont="1" applyFill="1" applyBorder="1" applyAlignment="1" applyProtection="1">
      <alignment horizontal="center" vertical="center"/>
      <protection locked="0"/>
    </xf>
    <xf numFmtId="0" fontId="13" fillId="7" borderId="42" xfId="0" applyFont="1" applyFill="1" applyBorder="1" applyAlignment="1" applyProtection="1">
      <alignment horizontal="center" vertical="center" wrapText="1"/>
      <protection locked="0"/>
    </xf>
    <xf numFmtId="0" fontId="13" fillId="7" borderId="43" xfId="0" applyFont="1" applyFill="1" applyBorder="1" applyAlignment="1" applyProtection="1">
      <alignment horizontal="center" vertical="center" wrapText="1"/>
      <protection locked="0"/>
    </xf>
    <xf numFmtId="0" fontId="15" fillId="7" borderId="25" xfId="0" applyFont="1" applyFill="1" applyBorder="1" applyAlignment="1" applyProtection="1">
      <alignment horizontal="center" vertical="center" wrapText="1"/>
      <protection locked="0"/>
    </xf>
    <xf numFmtId="0" fontId="15" fillId="7" borderId="30" xfId="0" applyFont="1" applyFill="1" applyBorder="1" applyAlignment="1" applyProtection="1">
      <alignment horizontal="center" vertical="center" wrapText="1"/>
      <protection locked="0"/>
    </xf>
    <xf numFmtId="4" fontId="41" fillId="0" borderId="0" xfId="0" applyNumberFormat="1" applyFont="1" applyAlignment="1" applyProtection="1">
      <alignment horizontal="left"/>
      <protection locked="0"/>
    </xf>
    <xf numFmtId="4" fontId="41" fillId="0" borderId="0" xfId="0" applyNumberFormat="1" applyFont="1" applyAlignment="1" applyProtection="1">
      <alignment horizontal="center" vertical="center"/>
      <protection locked="0"/>
    </xf>
    <xf numFmtId="4" fontId="42" fillId="0" borderId="0" xfId="0" applyNumberFormat="1" applyFont="1" applyAlignment="1" applyProtection="1">
      <alignment horizontal="left"/>
      <protection locked="0"/>
    </xf>
    <xf numFmtId="4" fontId="43" fillId="7" borderId="1" xfId="0" applyNumberFormat="1" applyFont="1" applyFill="1" applyBorder="1" applyAlignment="1" applyProtection="1">
      <alignment horizontal="right" vertical="center"/>
      <protection locked="0"/>
    </xf>
    <xf numFmtId="4" fontId="12" fillId="7" borderId="13" xfId="0" applyNumberFormat="1" applyFont="1" applyFill="1" applyBorder="1" applyAlignment="1" applyProtection="1">
      <alignment horizontal="center" vertical="center" wrapText="1"/>
      <protection locked="0"/>
    </xf>
    <xf numFmtId="4" fontId="12" fillId="7" borderId="23" xfId="0" applyNumberFormat="1" applyFont="1" applyFill="1" applyBorder="1" applyAlignment="1" applyProtection="1">
      <alignment horizontal="center" vertical="center" wrapText="1"/>
      <protection locked="0"/>
    </xf>
    <xf numFmtId="4" fontId="12" fillId="7" borderId="28" xfId="0" applyNumberFormat="1" applyFont="1" applyFill="1" applyBorder="1" applyAlignment="1" applyProtection="1">
      <alignment horizontal="center" vertical="center" wrapText="1"/>
      <protection locked="0"/>
    </xf>
    <xf numFmtId="4" fontId="12" fillId="7" borderId="14" xfId="0" applyNumberFormat="1" applyFont="1" applyFill="1" applyBorder="1" applyAlignment="1" applyProtection="1">
      <alignment horizontal="center" vertical="center" wrapText="1"/>
      <protection locked="0"/>
    </xf>
    <xf numFmtId="4" fontId="12" fillId="7" borderId="15" xfId="0" applyNumberFormat="1" applyFont="1" applyFill="1" applyBorder="1" applyAlignment="1" applyProtection="1">
      <alignment horizontal="center" vertical="center" wrapText="1"/>
      <protection locked="0"/>
    </xf>
    <xf numFmtId="4" fontId="12" fillId="7" borderId="16"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center" vertical="center" wrapText="1"/>
      <protection locked="0"/>
    </xf>
    <xf numFmtId="4" fontId="13" fillId="7" borderId="18" xfId="0" applyNumberFormat="1" applyFont="1" applyFill="1" applyBorder="1" applyAlignment="1" applyProtection="1">
      <alignment horizontal="center" vertical="center" wrapText="1"/>
      <protection locked="0"/>
    </xf>
    <xf numFmtId="4" fontId="13" fillId="7" borderId="19" xfId="0" applyNumberFormat="1" applyFont="1" applyFill="1" applyBorder="1" applyAlignment="1" applyProtection="1">
      <alignment horizontal="center" vertical="center" wrapText="1"/>
      <protection locked="0"/>
    </xf>
    <xf numFmtId="4" fontId="12" fillId="7" borderId="29" xfId="0" applyNumberFormat="1" applyFont="1" applyFill="1" applyBorder="1" applyAlignment="1" applyProtection="1">
      <alignment horizontal="center" vertical="center" wrapText="1"/>
      <protection locked="0"/>
    </xf>
    <xf numFmtId="4" fontId="12" fillId="7" borderId="30" xfId="0" applyNumberFormat="1" applyFont="1" applyFill="1" applyBorder="1" applyAlignment="1" applyProtection="1">
      <alignment horizontal="center" vertical="center" wrapText="1"/>
      <protection locked="0"/>
    </xf>
    <xf numFmtId="4" fontId="13" fillId="7" borderId="26" xfId="0" applyNumberFormat="1" applyFont="1" applyFill="1" applyBorder="1" applyAlignment="1" applyProtection="1">
      <alignment horizontal="center" vertical="center"/>
      <protection locked="0"/>
    </xf>
    <xf numFmtId="4" fontId="13" fillId="7" borderId="27" xfId="0" applyNumberFormat="1" applyFont="1" applyFill="1" applyBorder="1" applyAlignment="1" applyProtection="1">
      <alignment horizontal="center" vertical="center"/>
      <protection locked="0"/>
    </xf>
    <xf numFmtId="4" fontId="13" fillId="7" borderId="21" xfId="0" applyNumberFormat="1" applyFont="1" applyFill="1" applyBorder="1" applyAlignment="1" applyProtection="1">
      <alignment horizontal="center" vertical="center" wrapText="1"/>
      <protection locked="0"/>
    </xf>
    <xf numFmtId="4" fontId="13" fillId="7" borderId="22" xfId="0" applyNumberFormat="1" applyFont="1" applyFill="1" applyBorder="1" applyAlignment="1" applyProtection="1">
      <alignment horizontal="center" vertical="center" wrapText="1"/>
      <protection locked="0"/>
    </xf>
    <xf numFmtId="4" fontId="13" fillId="7" borderId="26" xfId="0" applyNumberFormat="1" applyFont="1" applyFill="1" applyBorder="1" applyAlignment="1" applyProtection="1">
      <alignment horizontal="center" vertical="center" wrapText="1"/>
      <protection locked="0"/>
    </xf>
    <xf numFmtId="4" fontId="13" fillId="7" borderId="27" xfId="0" applyNumberFormat="1" applyFont="1" applyFill="1" applyBorder="1" applyAlignment="1" applyProtection="1">
      <alignment horizontal="center" vertical="center" wrapText="1"/>
      <protection locked="0"/>
    </xf>
    <xf numFmtId="4" fontId="12" fillId="7" borderId="24" xfId="0" applyNumberFormat="1" applyFont="1" applyFill="1" applyBorder="1" applyAlignment="1" applyProtection="1">
      <alignment horizontal="center" vertical="center" textRotation="255" wrapText="1"/>
      <protection locked="0"/>
    </xf>
    <xf numFmtId="4" fontId="12" fillId="7" borderId="25" xfId="0" applyNumberFormat="1" applyFont="1" applyFill="1" applyBorder="1" applyAlignment="1" applyProtection="1">
      <alignment horizontal="center" vertical="center" wrapText="1"/>
      <protection locked="0"/>
    </xf>
    <xf numFmtId="4" fontId="12" fillId="7" borderId="26" xfId="0" applyNumberFormat="1" applyFont="1" applyFill="1" applyBorder="1" applyAlignment="1" applyProtection="1">
      <alignment horizontal="center" vertical="center"/>
      <protection locked="0"/>
    </xf>
    <xf numFmtId="4" fontId="12" fillId="7" borderId="27" xfId="0" applyNumberFormat="1" applyFont="1" applyFill="1" applyBorder="1" applyAlignment="1" applyProtection="1">
      <alignment horizontal="center" vertical="center"/>
      <protection locked="0"/>
    </xf>
    <xf numFmtId="4" fontId="12" fillId="7" borderId="28" xfId="0" applyNumberFormat="1" applyFont="1" applyFill="1" applyBorder="1" applyAlignment="1" applyProtection="1">
      <alignment horizontal="center" vertical="center"/>
      <protection locked="0"/>
    </xf>
    <xf numFmtId="4" fontId="12" fillId="7" borderId="25" xfId="0" applyNumberFormat="1" applyFont="1" applyFill="1" applyBorder="1" applyAlignment="1" applyProtection="1">
      <alignment horizontal="center" vertical="center"/>
      <protection locked="0"/>
    </xf>
    <xf numFmtId="4" fontId="12" fillId="7" borderId="30" xfId="0" applyNumberFormat="1" applyFont="1" applyFill="1" applyBorder="1" applyAlignment="1" applyProtection="1">
      <alignment horizontal="center" vertical="center"/>
      <protection locked="0"/>
    </xf>
    <xf numFmtId="4" fontId="13" fillId="7" borderId="14"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center" vertical="center" wrapText="1"/>
      <protection locked="0"/>
    </xf>
    <xf numFmtId="4" fontId="13" fillId="7" borderId="16" xfId="0" applyNumberFormat="1" applyFont="1" applyFill="1" applyBorder="1" applyAlignment="1" applyProtection="1">
      <alignment horizontal="center" vertical="center" wrapText="1"/>
      <protection locked="0"/>
    </xf>
    <xf numFmtId="4" fontId="13" fillId="7" borderId="20" xfId="0" applyNumberFormat="1" applyFont="1" applyFill="1" applyBorder="1" applyAlignment="1" applyProtection="1">
      <alignment horizontal="center" vertical="center" wrapText="1"/>
      <protection locked="0"/>
    </xf>
    <xf numFmtId="4" fontId="13" fillId="7" borderId="20" xfId="0" applyNumberFormat="1" applyFont="1" applyFill="1" applyBorder="1" applyAlignment="1" applyProtection="1">
      <alignment horizontal="center" vertical="center"/>
      <protection locked="0"/>
    </xf>
    <xf numFmtId="4" fontId="13" fillId="7" borderId="29" xfId="0" applyNumberFormat="1" applyFont="1" applyFill="1" applyBorder="1" applyAlignment="1" applyProtection="1">
      <alignment horizontal="center" vertical="center" wrapText="1"/>
      <protection locked="0"/>
    </xf>
    <xf numFmtId="4" fontId="13" fillId="7" borderId="25" xfId="0" applyNumberFormat="1" applyFont="1" applyFill="1" applyBorder="1" applyAlignment="1" applyProtection="1">
      <alignment horizontal="center" vertical="center" wrapText="1"/>
      <protection locked="0"/>
    </xf>
    <xf numFmtId="4" fontId="16" fillId="2" borderId="34" xfId="0" applyNumberFormat="1" applyFont="1" applyFill="1" applyBorder="1" applyAlignment="1" applyProtection="1">
      <alignment horizontal="right" vertical="center" wrapText="1"/>
      <protection locked="0"/>
    </xf>
    <xf numFmtId="4" fontId="16" fillId="2" borderId="32" xfId="0" applyNumberFormat="1" applyFont="1" applyFill="1" applyBorder="1" applyAlignment="1" applyProtection="1">
      <alignment horizontal="right" vertical="center" wrapText="1"/>
      <protection locked="0"/>
    </xf>
    <xf numFmtId="4" fontId="18" fillId="2" borderId="36" xfId="0" applyNumberFormat="1" applyFont="1" applyFill="1" applyBorder="1" applyAlignment="1" applyProtection="1">
      <alignment horizontal="right" vertical="center" wrapText="1"/>
      <protection locked="0"/>
    </xf>
    <xf numFmtId="4" fontId="18" fillId="2" borderId="0" xfId="0" applyNumberFormat="1" applyFont="1" applyFill="1" applyAlignment="1" applyProtection="1">
      <alignment horizontal="right" vertical="center" wrapText="1"/>
      <protection locked="0"/>
    </xf>
    <xf numFmtId="4" fontId="13" fillId="7" borderId="25" xfId="0" applyNumberFormat="1" applyFont="1" applyFill="1" applyBorder="1" applyAlignment="1" applyProtection="1">
      <alignment horizontal="center" vertical="center"/>
      <protection locked="0"/>
    </xf>
    <xf numFmtId="0" fontId="57" fillId="7" borderId="25" xfId="0" applyFont="1" applyFill="1" applyBorder="1" applyAlignment="1" applyProtection="1">
      <alignment horizontal="center" vertical="center" wrapText="1"/>
      <protection locked="0"/>
    </xf>
    <xf numFmtId="0" fontId="60" fillId="0" borderId="0" xfId="0" applyFont="1" applyAlignment="1">
      <alignment horizontal="center" vertical="top" wrapText="1"/>
    </xf>
    <xf numFmtId="1" fontId="62" fillId="3" borderId="1" xfId="0" applyNumberFormat="1" applyFont="1" applyFill="1" applyBorder="1" applyAlignment="1">
      <alignment horizontal="center" vertical="top" wrapText="1"/>
    </xf>
    <xf numFmtId="1" fontId="62" fillId="5" borderId="1" xfId="0" applyNumberFormat="1" applyFont="1" applyFill="1" applyBorder="1" applyAlignment="1">
      <alignment horizontal="center" vertical="top" wrapText="1"/>
    </xf>
    <xf numFmtId="0" fontId="59" fillId="11" borderId="1" xfId="0" applyFont="1" applyFill="1" applyBorder="1" applyAlignment="1">
      <alignment horizontal="center" vertical="top" wrapText="1"/>
    </xf>
    <xf numFmtId="0" fontId="66" fillId="0" borderId="12" xfId="0" applyFont="1" applyBorder="1" applyAlignment="1">
      <alignment horizontal="center" vertical="top"/>
    </xf>
    <xf numFmtId="0" fontId="66" fillId="0" borderId="12" xfId="0" applyFont="1" applyBorder="1" applyAlignment="1">
      <alignment horizontal="center" vertical="top"/>
    </xf>
    <xf numFmtId="0" fontId="59" fillId="11" borderId="1" xfId="0" applyFont="1" applyFill="1" applyBorder="1" applyAlignment="1">
      <alignment horizontal="left" vertical="top" wrapText="1"/>
    </xf>
    <xf numFmtId="1" fontId="62" fillId="16" borderId="41" xfId="0" applyNumberFormat="1" applyFont="1" applyFill="1" applyBorder="1" applyAlignment="1">
      <alignment horizontal="center" vertical="top" wrapText="1"/>
    </xf>
    <xf numFmtId="0" fontId="66" fillId="0" borderId="12" xfId="0" applyFont="1" applyBorder="1" applyAlignment="1">
      <alignment horizontal="left" vertical="top"/>
    </xf>
    <xf numFmtId="0" fontId="62" fillId="16" borderId="41" xfId="0" applyFont="1" applyFill="1" applyBorder="1" applyAlignment="1">
      <alignment horizontal="left" vertical="top" wrapText="1"/>
    </xf>
    <xf numFmtId="0" fontId="60" fillId="0" borderId="0" xfId="0" applyFont="1" applyAlignment="1">
      <alignment horizontal="center" vertical="top" wrapText="1"/>
    </xf>
    <xf numFmtId="10" fontId="59" fillId="11" borderId="1" xfId="0" applyNumberFormat="1" applyFont="1" applyFill="1" applyBorder="1" applyAlignment="1">
      <alignment horizontal="center" vertical="top" wrapText="1"/>
    </xf>
    <xf numFmtId="10" fontId="60" fillId="0" borderId="0" xfId="0" applyNumberFormat="1" applyFont="1" applyAlignment="1">
      <alignment horizontal="center" vertical="top" wrapText="1"/>
    </xf>
    <xf numFmtId="10" fontId="62" fillId="16" borderId="41" xfId="0" applyNumberFormat="1" applyFont="1" applyFill="1" applyBorder="1" applyAlignment="1">
      <alignment horizontal="center" vertical="top" wrapText="1"/>
    </xf>
    <xf numFmtId="10" fontId="59" fillId="3" borderId="1" xfId="0" applyNumberFormat="1" applyFont="1" applyFill="1" applyBorder="1" applyAlignment="1">
      <alignment horizontal="center" vertical="top" wrapText="1"/>
    </xf>
    <xf numFmtId="0" fontId="59" fillId="3" borderId="1" xfId="0" applyFont="1" applyFill="1" applyBorder="1" applyAlignment="1">
      <alignment horizontal="center" vertical="top" wrapText="1"/>
    </xf>
    <xf numFmtId="0" fontId="59" fillId="0" borderId="1" xfId="0" applyFont="1" applyBorder="1" applyAlignment="1">
      <alignment horizontal="center" vertical="top" wrapText="1"/>
    </xf>
    <xf numFmtId="10" fontId="59" fillId="0" borderId="1" xfId="0" applyNumberFormat="1" applyFont="1" applyBorder="1" applyAlignment="1">
      <alignment horizontal="center" vertical="top" wrapText="1"/>
    </xf>
    <xf numFmtId="0" fontId="60" fillId="0" borderId="1" xfId="0" applyFont="1" applyBorder="1" applyAlignment="1">
      <alignment horizontal="center" vertical="top" wrapText="1"/>
    </xf>
    <xf numFmtId="10" fontId="60" fillId="0" borderId="1" xfId="0" applyNumberFormat="1" applyFont="1" applyBorder="1" applyAlignment="1">
      <alignment horizontal="center" vertical="top" wrapText="1"/>
    </xf>
    <xf numFmtId="0" fontId="0" fillId="0" borderId="0" xfId="0" applyAlignment="1">
      <alignment horizontal="center" vertical="top"/>
    </xf>
    <xf numFmtId="0" fontId="63" fillId="0" borderId="0" xfId="0" applyFont="1" applyAlignment="1">
      <alignment vertical="top"/>
    </xf>
    <xf numFmtId="9" fontId="59" fillId="0" borderId="1" xfId="2" applyFont="1" applyBorder="1" applyAlignment="1">
      <alignment vertical="top" wrapText="1"/>
    </xf>
    <xf numFmtId="0" fontId="63" fillId="0" borderId="1" xfId="0" applyFont="1" applyBorder="1" applyAlignment="1">
      <alignment vertical="top" wrapText="1"/>
    </xf>
    <xf numFmtId="0" fontId="0" fillId="0" borderId="1" xfId="0" applyBorder="1" applyAlignment="1">
      <alignment vertical="top" wrapText="1"/>
    </xf>
    <xf numFmtId="0" fontId="60" fillId="0" borderId="1" xfId="0" applyFont="1" applyBorder="1" applyAlignment="1">
      <alignment horizontal="center" vertical="top" wrapText="1"/>
    </xf>
    <xf numFmtId="165" fontId="59" fillId="0" borderId="1" xfId="0" applyNumberFormat="1" applyFont="1" applyBorder="1" applyAlignment="1">
      <alignment horizontal="right" vertical="top"/>
    </xf>
    <xf numFmtId="10" fontId="59" fillId="3" borderId="1" xfId="2" applyNumberFormat="1" applyFont="1" applyFill="1" applyBorder="1" applyAlignment="1">
      <alignment horizontal="right" vertical="top"/>
    </xf>
    <xf numFmtId="9" fontId="59" fillId="3" borderId="1" xfId="2" applyFont="1" applyFill="1" applyBorder="1" applyAlignment="1">
      <alignment horizontal="center" vertical="top"/>
    </xf>
    <xf numFmtId="0" fontId="71" fillId="2" borderId="1" xfId="0" applyFont="1" applyFill="1" applyBorder="1" applyAlignment="1">
      <alignment horizontal="left" vertical="top" wrapText="1"/>
    </xf>
    <xf numFmtId="1" fontId="63" fillId="0" borderId="1" xfId="0" applyNumberFormat="1" applyFont="1" applyBorder="1" applyAlignment="1">
      <alignment horizontal="right" vertical="top"/>
    </xf>
    <xf numFmtId="10" fontId="65" fillId="3" borderId="1" xfId="2" applyNumberFormat="1" applyFont="1" applyFill="1" applyBorder="1" applyAlignment="1">
      <alignment horizontal="right" vertical="top"/>
    </xf>
    <xf numFmtId="0" fontId="65" fillId="3" borderId="1" xfId="0" applyFont="1" applyFill="1" applyBorder="1" applyAlignment="1" applyProtection="1">
      <alignment horizontal="center" vertical="top" wrapText="1"/>
      <protection locked="0"/>
    </xf>
    <xf numFmtId="0" fontId="64" fillId="2" borderId="1" xfId="0" applyFont="1" applyFill="1" applyBorder="1" applyAlignment="1">
      <alignment horizontal="left" vertical="top" wrapText="1"/>
    </xf>
    <xf numFmtId="3" fontId="59" fillId="3" borderId="1" xfId="0" applyNumberFormat="1" applyFont="1" applyFill="1" applyBorder="1" applyAlignment="1">
      <alignment horizontal="right" vertical="top"/>
    </xf>
    <xf numFmtId="3" fontId="59" fillId="5" borderId="1" xfId="0" applyNumberFormat="1" applyFont="1" applyFill="1" applyBorder="1" applyAlignment="1">
      <alignment horizontal="right" vertical="top"/>
    </xf>
    <xf numFmtId="1" fontId="59" fillId="0" borderId="1" xfId="0" applyNumberFormat="1" applyFont="1" applyBorder="1" applyAlignment="1">
      <alignment horizontal="right" vertical="top"/>
    </xf>
    <xf numFmtId="10" fontId="64" fillId="3" borderId="1" xfId="2" applyNumberFormat="1" applyFont="1" applyFill="1" applyBorder="1" applyAlignment="1">
      <alignment horizontal="right" vertical="top"/>
    </xf>
    <xf numFmtId="0" fontId="64" fillId="3" borderId="1" xfId="0" applyFont="1" applyFill="1" applyBorder="1" applyAlignment="1" applyProtection="1">
      <alignment horizontal="center" vertical="top" wrapText="1"/>
      <protection locked="0"/>
    </xf>
    <xf numFmtId="9" fontId="59" fillId="3" borderId="1" xfId="2" applyFont="1" applyFill="1" applyBorder="1" applyAlignment="1">
      <alignment horizontal="right" vertical="top"/>
    </xf>
    <xf numFmtId="0" fontId="63" fillId="0" borderId="1" xfId="0" applyFont="1" applyBorder="1" applyAlignment="1">
      <alignment vertical="top"/>
    </xf>
    <xf numFmtId="165" fontId="63" fillId="2" borderId="1" xfId="0" applyNumberFormat="1" applyFont="1" applyFill="1" applyBorder="1" applyAlignment="1">
      <alignment horizontal="right" vertical="top"/>
    </xf>
    <xf numFmtId="0" fontId="63" fillId="2" borderId="1" xfId="0" applyFont="1" applyFill="1" applyBorder="1" applyAlignment="1">
      <alignment horizontal="right" vertical="top"/>
    </xf>
    <xf numFmtId="10" fontId="65" fillId="5" borderId="1" xfId="2" applyNumberFormat="1" applyFont="1" applyFill="1" applyBorder="1" applyAlignment="1">
      <alignment horizontal="right" vertical="top"/>
    </xf>
    <xf numFmtId="0" fontId="65" fillId="5" borderId="1" xfId="0" applyFont="1" applyFill="1" applyBorder="1" applyAlignment="1" applyProtection="1">
      <alignment horizontal="center" vertical="top" wrapText="1"/>
      <protection locked="0"/>
    </xf>
    <xf numFmtId="0" fontId="63" fillId="0" borderId="1" xfId="0" applyFont="1" applyBorder="1" applyAlignment="1">
      <alignment horizontal="left" vertical="top" wrapText="1"/>
    </xf>
    <xf numFmtId="165" fontId="63" fillId="2" borderId="1" xfId="0" applyNumberFormat="1" applyFont="1" applyFill="1" applyBorder="1" applyAlignment="1">
      <alignment horizontal="right" vertical="top" wrapText="1"/>
    </xf>
    <xf numFmtId="0" fontId="63" fillId="2" borderId="1" xfId="0" applyFont="1" applyFill="1" applyBorder="1" applyAlignment="1">
      <alignment horizontal="right" vertical="top" wrapText="1"/>
    </xf>
    <xf numFmtId="165" fontId="65" fillId="2" borderId="1" xfId="0" applyNumberFormat="1" applyFont="1" applyFill="1" applyBorder="1" applyAlignment="1">
      <alignment horizontal="right" vertical="top" wrapText="1"/>
    </xf>
    <xf numFmtId="0" fontId="65" fillId="2" borderId="1" xfId="0" applyFont="1" applyFill="1" applyBorder="1" applyAlignment="1">
      <alignment horizontal="right" vertical="top" wrapText="1"/>
    </xf>
    <xf numFmtId="1" fontId="62" fillId="3" borderId="1" xfId="0" applyNumberFormat="1" applyFont="1" applyFill="1" applyBorder="1" applyAlignment="1">
      <alignment horizontal="right" vertical="top" wrapText="1"/>
    </xf>
    <xf numFmtId="1" fontId="62" fillId="5" borderId="1" xfId="0" applyNumberFormat="1" applyFont="1" applyFill="1" applyBorder="1" applyAlignment="1">
      <alignment horizontal="right" vertical="top" wrapText="1"/>
    </xf>
    <xf numFmtId="0" fontId="59" fillId="0" borderId="49" xfId="0" applyFont="1" applyBorder="1" applyAlignment="1">
      <alignment vertical="top"/>
    </xf>
    <xf numFmtId="10" fontId="0" fillId="0" borderId="0" xfId="0" applyNumberFormat="1" applyAlignment="1">
      <alignment vertical="top"/>
    </xf>
    <xf numFmtId="0" fontId="0" fillId="0" borderId="0" xfId="0" applyAlignment="1">
      <alignment horizontal="right" vertical="top" wrapText="1"/>
    </xf>
    <xf numFmtId="0" fontId="0" fillId="0" borderId="1" xfId="0" applyBorder="1" applyAlignment="1">
      <alignment horizontal="center" vertical="top" wrapText="1"/>
    </xf>
    <xf numFmtId="0" fontId="72" fillId="2" borderId="1" xfId="0" applyFont="1" applyFill="1" applyBorder="1" applyAlignment="1">
      <alignment horizontal="left" vertical="top" wrapText="1"/>
    </xf>
    <xf numFmtId="0" fontId="71" fillId="2" borderId="1" xfId="0" applyFont="1" applyFill="1" applyBorder="1" applyAlignment="1">
      <alignment horizontal="right" vertical="top" wrapText="1"/>
    </xf>
    <xf numFmtId="0" fontId="63" fillId="0" borderId="0" xfId="0" applyFont="1" applyAlignment="1">
      <alignment horizontal="right" vertical="top"/>
    </xf>
    <xf numFmtId="0" fontId="63" fillId="2" borderId="49" xfId="0" applyFont="1" applyFill="1" applyBorder="1" applyAlignment="1">
      <alignment horizontal="right" vertical="top"/>
    </xf>
    <xf numFmtId="1" fontId="63" fillId="2" borderId="1" xfId="0" applyNumberFormat="1" applyFont="1" applyFill="1" applyBorder="1" applyAlignment="1">
      <alignment horizontal="right" vertical="top"/>
    </xf>
    <xf numFmtId="0" fontId="63" fillId="2" borderId="1" xfId="0" applyFont="1" applyFill="1" applyBorder="1" applyAlignment="1">
      <alignment horizontal="left" vertical="top" wrapText="1"/>
    </xf>
    <xf numFmtId="0" fontId="65" fillId="2" borderId="1" xfId="0" applyFont="1" applyFill="1" applyBorder="1" applyAlignment="1">
      <alignment horizontal="left" vertical="top" wrapText="1"/>
    </xf>
    <xf numFmtId="0" fontId="65" fillId="2" borderId="49" xfId="0" applyFont="1" applyFill="1" applyBorder="1" applyAlignment="1">
      <alignment horizontal="right" vertical="top" wrapText="1"/>
    </xf>
    <xf numFmtId="0" fontId="63" fillId="0" borderId="1" xfId="0" applyFont="1" applyBorder="1" applyAlignment="1">
      <alignment horizontal="right" vertical="top"/>
    </xf>
    <xf numFmtId="3" fontId="63" fillId="3" borderId="1" xfId="0" applyNumberFormat="1" applyFont="1" applyFill="1" applyBorder="1" applyAlignment="1">
      <alignment horizontal="right" vertical="top"/>
    </xf>
    <xf numFmtId="3" fontId="63" fillId="5" borderId="1" xfId="0" applyNumberFormat="1" applyFont="1" applyFill="1" applyBorder="1" applyAlignment="1">
      <alignment horizontal="right" vertical="top"/>
    </xf>
    <xf numFmtId="0" fontId="59" fillId="5" borderId="1" xfId="0" applyFont="1" applyFill="1" applyBorder="1" applyAlignment="1">
      <alignment horizontal="center" vertical="top" wrapText="1"/>
    </xf>
    <xf numFmtId="0" fontId="63" fillId="0" borderId="1" xfId="0" applyFont="1" applyBorder="1" applyAlignment="1">
      <alignment horizontal="center" vertical="top" wrapText="1"/>
    </xf>
    <xf numFmtId="0" fontId="59" fillId="11" borderId="41" xfId="0" applyFont="1" applyFill="1" applyBorder="1" applyAlignment="1">
      <alignment horizontal="left" vertical="top" wrapText="1"/>
    </xf>
    <xf numFmtId="1" fontId="62" fillId="3" borderId="41" xfId="0" applyNumberFormat="1" applyFont="1" applyFill="1" applyBorder="1" applyAlignment="1">
      <alignment horizontal="center" vertical="top" wrapText="1"/>
    </xf>
    <xf numFmtId="1" fontId="62" fillId="5" borderId="41" xfId="0" applyNumberFormat="1" applyFont="1" applyFill="1" applyBorder="1" applyAlignment="1">
      <alignment horizontal="center" vertical="top" wrapText="1"/>
    </xf>
    <xf numFmtId="0" fontId="64" fillId="2" borderId="1" xfId="0" applyFont="1" applyFill="1" applyBorder="1" applyAlignment="1">
      <alignment horizontal="right" vertical="top" wrapText="1"/>
    </xf>
    <xf numFmtId="9" fontId="59" fillId="0" borderId="0" xfId="2" applyFont="1" applyAlignment="1">
      <alignment vertical="top"/>
    </xf>
    <xf numFmtId="0" fontId="73" fillId="2" borderId="1" xfId="0" applyFont="1" applyFill="1" applyBorder="1" applyAlignment="1">
      <alignment horizontal="left" vertical="top" wrapText="1"/>
    </xf>
    <xf numFmtId="10" fontId="59" fillId="0" borderId="1" xfId="0" applyNumberFormat="1" applyFont="1" applyBorder="1" applyAlignment="1">
      <alignment vertical="top"/>
    </xf>
    <xf numFmtId="10" fontId="63" fillId="0" borderId="1" xfId="0" applyNumberFormat="1" applyFont="1" applyBorder="1" applyAlignment="1">
      <alignment vertical="top"/>
    </xf>
    <xf numFmtId="1" fontId="64" fillId="2" borderId="1" xfId="0" applyNumberFormat="1" applyFont="1" applyFill="1" applyBorder="1" applyAlignment="1">
      <alignment horizontal="right" vertical="top" wrapText="1"/>
    </xf>
    <xf numFmtId="1" fontId="65" fillId="2" borderId="1" xfId="0" applyNumberFormat="1" applyFont="1" applyFill="1" applyBorder="1" applyAlignment="1">
      <alignment horizontal="right" vertical="top" wrapText="1"/>
    </xf>
    <xf numFmtId="0" fontId="63" fillId="2" borderId="0" xfId="0" applyFont="1" applyFill="1" applyAlignment="1">
      <alignment vertical="top"/>
    </xf>
    <xf numFmtId="0" fontId="62" fillId="3" borderId="1" xfId="0" applyFont="1" applyFill="1" applyBorder="1" applyAlignment="1">
      <alignment horizontal="center" vertical="top" wrapText="1"/>
    </xf>
    <xf numFmtId="0" fontId="62" fillId="5" borderId="1" xfId="0" applyFont="1" applyFill="1" applyBorder="1" applyAlignment="1">
      <alignment horizontal="center" vertical="top" wrapText="1"/>
    </xf>
    <xf numFmtId="3" fontId="59" fillId="0" borderId="1" xfId="0" applyNumberFormat="1" applyFont="1" applyBorder="1" applyAlignment="1">
      <alignment vertical="top"/>
    </xf>
    <xf numFmtId="9" fontId="59" fillId="3" borderId="1" xfId="2" applyFont="1" applyFill="1" applyBorder="1" applyAlignment="1">
      <alignment vertical="top"/>
    </xf>
    <xf numFmtId="0" fontId="63" fillId="0" borderId="0" xfId="0" applyFont="1" applyAlignment="1">
      <alignment vertical="top" wrapText="1"/>
    </xf>
    <xf numFmtId="0" fontId="59" fillId="0" borderId="12" xfId="0" applyFont="1" applyBorder="1" applyAlignment="1">
      <alignment horizontal="center" vertical="top"/>
    </xf>
    <xf numFmtId="0" fontId="62" fillId="3" borderId="41" xfId="0" applyFont="1" applyFill="1" applyBorder="1" applyAlignment="1">
      <alignment horizontal="center" vertical="top" wrapText="1"/>
    </xf>
    <xf numFmtId="0" fontId="62" fillId="16" borderId="1" xfId="0" applyFont="1" applyFill="1" applyBorder="1" applyAlignment="1">
      <alignment horizontal="center" vertical="center" wrapText="1"/>
    </xf>
    <xf numFmtId="0" fontId="62" fillId="16" borderId="59" xfId="0" applyFont="1" applyFill="1" applyBorder="1" applyAlignment="1">
      <alignment horizontal="center" vertical="center" wrapText="1"/>
    </xf>
    <xf numFmtId="0" fontId="59" fillId="24" borderId="1" xfId="0" applyFont="1" applyFill="1" applyBorder="1" applyAlignment="1">
      <alignment horizontal="left" vertical="top" wrapText="1"/>
    </xf>
    <xf numFmtId="0" fontId="59" fillId="24" borderId="1" xfId="0" applyFont="1" applyFill="1" applyBorder="1" applyAlignment="1">
      <alignment horizontal="right" vertical="top"/>
    </xf>
    <xf numFmtId="9" fontId="59" fillId="24" borderId="1" xfId="2" applyFont="1" applyFill="1" applyBorder="1" applyAlignment="1">
      <alignment horizontal="right" vertical="top"/>
    </xf>
    <xf numFmtId="0" fontId="63" fillId="2" borderId="1" xfId="0" applyFont="1" applyFill="1" applyBorder="1" applyAlignment="1">
      <alignment vertical="top"/>
    </xf>
    <xf numFmtId="0" fontId="59" fillId="2" borderId="1" xfId="0" applyFont="1" applyFill="1" applyBorder="1" applyAlignment="1">
      <alignment vertical="top" wrapText="1"/>
    </xf>
    <xf numFmtId="0" fontId="59" fillId="2" borderId="1" xfId="0" applyFont="1" applyFill="1" applyBorder="1" applyAlignment="1">
      <alignment horizontal="right" vertical="top"/>
    </xf>
    <xf numFmtId="9" fontId="59" fillId="2" borderId="1" xfId="2" applyFont="1" applyFill="1" applyBorder="1" applyAlignment="1">
      <alignment horizontal="right" vertical="top"/>
    </xf>
    <xf numFmtId="0" fontId="59" fillId="2" borderId="1" xfId="0" applyFont="1" applyFill="1" applyBorder="1" applyAlignment="1">
      <alignment vertical="top"/>
    </xf>
    <xf numFmtId="0" fontId="59" fillId="0" borderId="1" xfId="0" applyFont="1" applyBorder="1" applyAlignment="1">
      <alignment horizontal="right" vertical="top"/>
    </xf>
    <xf numFmtId="0" fontId="63" fillId="2" borderId="1" xfId="0" applyFont="1" applyFill="1" applyBorder="1" applyAlignment="1">
      <alignment vertical="top" wrapText="1"/>
    </xf>
    <xf numFmtId="0" fontId="59" fillId="0" borderId="1" xfId="0" applyFont="1" applyBorder="1" applyAlignment="1">
      <alignment vertical="top" wrapText="1"/>
    </xf>
    <xf numFmtId="0" fontId="59" fillId="23" borderId="1" xfId="0" applyFont="1" applyFill="1" applyBorder="1" applyAlignment="1">
      <alignment vertical="top" wrapText="1"/>
    </xf>
    <xf numFmtId="0" fontId="59" fillId="23" borderId="1" xfId="0" applyFont="1" applyFill="1" applyBorder="1" applyAlignment="1">
      <alignment vertical="top"/>
    </xf>
    <xf numFmtId="9" fontId="59" fillId="23" borderId="1" xfId="2" applyFont="1" applyFill="1" applyBorder="1" applyAlignment="1">
      <alignment horizontal="right" vertical="top"/>
    </xf>
    <xf numFmtId="0" fontId="59" fillId="23" borderId="1" xfId="0" applyFont="1" applyFill="1" applyBorder="1" applyAlignment="1">
      <alignment horizontal="left" vertical="top" wrapText="1"/>
    </xf>
    <xf numFmtId="0" fontId="59" fillId="23" borderId="1" xfId="0" applyFont="1" applyFill="1" applyBorder="1" applyAlignment="1">
      <alignment horizontal="right" vertical="top"/>
    </xf>
    <xf numFmtId="1" fontId="59" fillId="23" borderId="1" xfId="0" applyNumberFormat="1" applyFont="1" applyFill="1" applyBorder="1" applyAlignment="1">
      <alignment horizontal="right" vertical="top"/>
    </xf>
    <xf numFmtId="0" fontId="59" fillId="0" borderId="1" xfId="0" applyFont="1" applyBorder="1" applyAlignment="1">
      <alignment vertical="top"/>
    </xf>
    <xf numFmtId="0" fontId="64" fillId="10" borderId="1" xfId="0" applyFont="1" applyFill="1" applyBorder="1" applyAlignment="1">
      <alignment horizontal="center" vertical="top" wrapText="1"/>
    </xf>
    <xf numFmtId="3" fontId="59" fillId="3" borderId="1" xfId="0" applyNumberFormat="1" applyFont="1" applyFill="1" applyBorder="1" applyAlignment="1">
      <alignment vertical="top"/>
    </xf>
    <xf numFmtId="3" fontId="59" fillId="5" borderId="1" xfId="0" applyNumberFormat="1" applyFont="1" applyFill="1" applyBorder="1" applyAlignment="1">
      <alignment vertical="top"/>
    </xf>
    <xf numFmtId="9" fontId="59" fillId="0" borderId="45" xfId="0" applyNumberFormat="1" applyFont="1" applyBorder="1" applyAlignment="1">
      <alignment horizontal="center" vertical="center"/>
    </xf>
    <xf numFmtId="0" fontId="59" fillId="11" borderId="1" xfId="0" applyFont="1" applyFill="1" applyBorder="1" applyAlignment="1">
      <alignment horizontal="right" vertical="top" wrapText="1"/>
    </xf>
  </cellXfs>
  <cellStyles count="3">
    <cellStyle name="Millares" xfId="1" builtinId="3"/>
    <cellStyle name="Normal" xfId="0" builtinId="0"/>
    <cellStyle name="Porcentaje" xfId="2" builtinId="5"/>
  </cellStyles>
  <dxfs count="49">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Estructura!A1"/></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Niveles de Vinculaci&#243;n'!A1"/></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747713</xdr:colOff>
      <xdr:row>1</xdr:row>
      <xdr:rowOff>4762</xdr:rowOff>
    </xdr:from>
    <xdr:to>
      <xdr:col>13</xdr:col>
      <xdr:colOff>1766</xdr:colOff>
      <xdr:row>3</xdr:row>
      <xdr:rowOff>328280</xdr:rowOff>
    </xdr:to>
    <xdr:pic>
      <xdr:nvPicPr>
        <xdr:cNvPr id="4" name="Imagen 3">
          <a:extLst>
            <a:ext uri="{FF2B5EF4-FFF2-40B4-BE49-F238E27FC236}">
              <a16:creationId xmlns:a16="http://schemas.microsoft.com/office/drawing/2014/main" id="{F27B76D0-A531-48C7-9F90-5FE9E299EA5A}"/>
            </a:ext>
          </a:extLst>
        </xdr:cNvPr>
        <xdr:cNvPicPr>
          <a:picLocks noChangeAspect="1"/>
        </xdr:cNvPicPr>
      </xdr:nvPicPr>
      <xdr:blipFill>
        <a:blip xmlns:r="http://schemas.openxmlformats.org/officeDocument/2006/relationships" r:embed="rId1"/>
        <a:stretch>
          <a:fillRect/>
        </a:stretch>
      </xdr:blipFill>
      <xdr:spPr>
        <a:xfrm>
          <a:off x="5345113" y="188912"/>
          <a:ext cx="3010078" cy="674673"/>
        </a:xfrm>
        <a:prstGeom prst="rect">
          <a:avLst/>
        </a:prstGeom>
      </xdr:spPr>
    </xdr:pic>
    <xdr:clientData/>
  </xdr:twoCellAnchor>
  <xdr:twoCellAnchor editAs="oneCell">
    <xdr:from>
      <xdr:col>19</xdr:col>
      <xdr:colOff>1647030</xdr:colOff>
      <xdr:row>1</xdr:row>
      <xdr:rowOff>70645</xdr:rowOff>
    </xdr:from>
    <xdr:to>
      <xdr:col>21</xdr:col>
      <xdr:colOff>821392</xdr:colOff>
      <xdr:row>3</xdr:row>
      <xdr:rowOff>368445</xdr:rowOff>
    </xdr:to>
    <xdr:pic>
      <xdr:nvPicPr>
        <xdr:cNvPr id="5" name="Imagen 4">
          <a:extLst>
            <a:ext uri="{FF2B5EF4-FFF2-40B4-BE49-F238E27FC236}">
              <a16:creationId xmlns:a16="http://schemas.microsoft.com/office/drawing/2014/main" id="{6E19DB9C-1330-4069-9222-75030D33CA8E}"/>
            </a:ext>
          </a:extLst>
        </xdr:cNvPr>
        <xdr:cNvPicPr>
          <a:picLocks noChangeAspect="1"/>
        </xdr:cNvPicPr>
      </xdr:nvPicPr>
      <xdr:blipFill>
        <a:blip xmlns:r="http://schemas.openxmlformats.org/officeDocument/2006/relationships" r:embed="rId1"/>
        <a:stretch>
          <a:fillRect/>
        </a:stretch>
      </xdr:blipFill>
      <xdr:spPr>
        <a:xfrm>
          <a:off x="19896930" y="254795"/>
          <a:ext cx="3018016" cy="6667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623799</xdr:colOff>
      <xdr:row>18</xdr:row>
      <xdr:rowOff>32714</xdr:rowOff>
    </xdr:from>
    <xdr:to>
      <xdr:col>14</xdr:col>
      <xdr:colOff>637833</xdr:colOff>
      <xdr:row>21</xdr:row>
      <xdr:rowOff>386</xdr:rowOff>
    </xdr:to>
    <xdr:pic>
      <xdr:nvPicPr>
        <xdr:cNvPr id="2" name="Imagen 1">
          <a:extLst>
            <a:ext uri="{FF2B5EF4-FFF2-40B4-BE49-F238E27FC236}">
              <a16:creationId xmlns:a16="http://schemas.microsoft.com/office/drawing/2014/main" id="{FE184BA6-FDE4-4B8A-9E55-2BFF352864AD}"/>
            </a:ext>
          </a:extLst>
        </xdr:cNvPr>
        <xdr:cNvPicPr>
          <a:picLocks noChangeAspect="1"/>
        </xdr:cNvPicPr>
      </xdr:nvPicPr>
      <xdr:blipFill>
        <a:blip xmlns:r="http://schemas.openxmlformats.org/officeDocument/2006/relationships" r:embed="rId1"/>
        <a:stretch>
          <a:fillRect/>
        </a:stretch>
      </xdr:blipFill>
      <xdr:spPr>
        <a:xfrm>
          <a:off x="9155024" y="572464"/>
          <a:ext cx="5621084" cy="4470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623799</xdr:colOff>
      <xdr:row>18</xdr:row>
      <xdr:rowOff>32714</xdr:rowOff>
    </xdr:from>
    <xdr:to>
      <xdr:col>14</xdr:col>
      <xdr:colOff>637833</xdr:colOff>
      <xdr:row>21</xdr:row>
      <xdr:rowOff>386</xdr:rowOff>
    </xdr:to>
    <xdr:pic>
      <xdr:nvPicPr>
        <xdr:cNvPr id="2" name="Imagen 1">
          <a:extLst>
            <a:ext uri="{FF2B5EF4-FFF2-40B4-BE49-F238E27FC236}">
              <a16:creationId xmlns:a16="http://schemas.microsoft.com/office/drawing/2014/main" id="{FBC7B1AF-9C03-425C-8CCB-25908BDE0064}"/>
            </a:ext>
          </a:extLst>
        </xdr:cNvPr>
        <xdr:cNvPicPr>
          <a:picLocks noChangeAspect="1"/>
        </xdr:cNvPicPr>
      </xdr:nvPicPr>
      <xdr:blipFill>
        <a:blip xmlns:r="http://schemas.openxmlformats.org/officeDocument/2006/relationships" r:embed="rId1"/>
        <a:stretch>
          <a:fillRect/>
        </a:stretch>
      </xdr:blipFill>
      <xdr:spPr>
        <a:xfrm>
          <a:off x="9155024" y="572464"/>
          <a:ext cx="5621084" cy="4470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138024</xdr:colOff>
      <xdr:row>13</xdr:row>
      <xdr:rowOff>137489</xdr:rowOff>
    </xdr:from>
    <xdr:to>
      <xdr:col>16</xdr:col>
      <xdr:colOff>155233</xdr:colOff>
      <xdr:row>15</xdr:row>
      <xdr:rowOff>38486</xdr:rowOff>
    </xdr:to>
    <xdr:pic>
      <xdr:nvPicPr>
        <xdr:cNvPr id="2" name="Imagen 1">
          <a:extLst>
            <a:ext uri="{FF2B5EF4-FFF2-40B4-BE49-F238E27FC236}">
              <a16:creationId xmlns:a16="http://schemas.microsoft.com/office/drawing/2014/main" id="{AB8C82D7-5651-488A-987C-B9E85522D55F}"/>
            </a:ext>
          </a:extLst>
        </xdr:cNvPr>
        <xdr:cNvPicPr>
          <a:picLocks noChangeAspect="1"/>
        </xdr:cNvPicPr>
      </xdr:nvPicPr>
      <xdr:blipFill>
        <a:blip xmlns:r="http://schemas.openxmlformats.org/officeDocument/2006/relationships" r:embed="rId1"/>
        <a:stretch>
          <a:fillRect/>
        </a:stretch>
      </xdr:blipFill>
      <xdr:spPr>
        <a:xfrm>
          <a:off x="9805899" y="137489"/>
          <a:ext cx="5351209" cy="27247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527050</xdr:colOff>
      <xdr:row>17</xdr:row>
      <xdr:rowOff>0</xdr:rowOff>
    </xdr:from>
    <xdr:to>
      <xdr:col>8</xdr:col>
      <xdr:colOff>503915</xdr:colOff>
      <xdr:row>19</xdr:row>
      <xdr:rowOff>95250</xdr:rowOff>
    </xdr:to>
    <xdr:pic>
      <xdr:nvPicPr>
        <xdr:cNvPr id="3" name="Imagen 2">
          <a:hlinkClick xmlns:r="http://schemas.openxmlformats.org/officeDocument/2006/relationships" r:id="rId1"/>
          <a:extLst>
            <a:ext uri="{FF2B5EF4-FFF2-40B4-BE49-F238E27FC236}">
              <a16:creationId xmlns:a16="http://schemas.microsoft.com/office/drawing/2014/main" id="{44AFF077-17F3-4279-8831-C22F485E4CA5}"/>
            </a:ext>
          </a:extLst>
        </xdr:cNvPr>
        <xdr:cNvPicPr>
          <a:picLocks noChangeAspect="1"/>
        </xdr:cNvPicPr>
      </xdr:nvPicPr>
      <xdr:blipFill>
        <a:blip xmlns:r="http://schemas.openxmlformats.org/officeDocument/2006/relationships" r:embed="rId2"/>
        <a:stretch>
          <a:fillRect/>
        </a:stretch>
      </xdr:blipFill>
      <xdr:spPr>
        <a:xfrm flipH="1">
          <a:off x="5664200" y="0"/>
          <a:ext cx="1500865" cy="457200"/>
        </a:xfrm>
        <a:prstGeom prst="rect">
          <a:avLst/>
        </a:prstGeom>
      </xdr:spPr>
    </xdr:pic>
    <xdr:clientData/>
  </xdr:twoCellAnchor>
  <xdr:twoCellAnchor editAs="oneCell">
    <xdr:from>
      <xdr:col>7</xdr:col>
      <xdr:colOff>491507</xdr:colOff>
      <xdr:row>17</xdr:row>
      <xdr:rowOff>11547</xdr:rowOff>
    </xdr:from>
    <xdr:to>
      <xdr:col>14</xdr:col>
      <xdr:colOff>573143</xdr:colOff>
      <xdr:row>19</xdr:row>
      <xdr:rowOff>125269</xdr:rowOff>
    </xdr:to>
    <xdr:pic>
      <xdr:nvPicPr>
        <xdr:cNvPr id="4" name="Imagen 3">
          <a:extLst>
            <a:ext uri="{FF2B5EF4-FFF2-40B4-BE49-F238E27FC236}">
              <a16:creationId xmlns:a16="http://schemas.microsoft.com/office/drawing/2014/main" id="{1CBD6168-1663-4EF4-8B53-268ECA5A2E61}"/>
            </a:ext>
          </a:extLst>
        </xdr:cNvPr>
        <xdr:cNvPicPr>
          <a:picLocks noChangeAspect="1"/>
        </xdr:cNvPicPr>
      </xdr:nvPicPr>
      <xdr:blipFill>
        <a:blip xmlns:r="http://schemas.openxmlformats.org/officeDocument/2006/relationships" r:embed="rId3"/>
        <a:stretch>
          <a:fillRect/>
        </a:stretch>
      </xdr:blipFill>
      <xdr:spPr>
        <a:xfrm>
          <a:off x="7133607" y="11547"/>
          <a:ext cx="5418811" cy="48202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491507</xdr:colOff>
      <xdr:row>17</xdr:row>
      <xdr:rowOff>11547</xdr:rowOff>
    </xdr:from>
    <xdr:to>
      <xdr:col>14</xdr:col>
      <xdr:colOff>636370</xdr:colOff>
      <xdr:row>20</xdr:row>
      <xdr:rowOff>1444</xdr:rowOff>
    </xdr:to>
    <xdr:pic>
      <xdr:nvPicPr>
        <xdr:cNvPr id="3" name="Imagen 2">
          <a:extLst>
            <a:ext uri="{FF2B5EF4-FFF2-40B4-BE49-F238E27FC236}">
              <a16:creationId xmlns:a16="http://schemas.microsoft.com/office/drawing/2014/main" id="{04A80DE4-A134-4065-AF4B-F1D943FF8F0C}"/>
            </a:ext>
          </a:extLst>
        </xdr:cNvPr>
        <xdr:cNvPicPr>
          <a:picLocks noChangeAspect="1"/>
        </xdr:cNvPicPr>
      </xdr:nvPicPr>
      <xdr:blipFill>
        <a:blip xmlns:r="http://schemas.openxmlformats.org/officeDocument/2006/relationships" r:embed="rId1"/>
        <a:stretch>
          <a:fillRect/>
        </a:stretch>
      </xdr:blipFill>
      <xdr:spPr>
        <a:xfrm>
          <a:off x="6403357" y="11547"/>
          <a:ext cx="5478863" cy="4724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491507</xdr:colOff>
      <xdr:row>17</xdr:row>
      <xdr:rowOff>11547</xdr:rowOff>
    </xdr:from>
    <xdr:to>
      <xdr:col>14</xdr:col>
      <xdr:colOff>563694</xdr:colOff>
      <xdr:row>19</xdr:row>
      <xdr:rowOff>122094</xdr:rowOff>
    </xdr:to>
    <xdr:pic>
      <xdr:nvPicPr>
        <xdr:cNvPr id="3" name="Imagen 2">
          <a:extLst>
            <a:ext uri="{FF2B5EF4-FFF2-40B4-BE49-F238E27FC236}">
              <a16:creationId xmlns:a16="http://schemas.microsoft.com/office/drawing/2014/main" id="{091659DB-9C3A-4B50-8CB7-2C9F442B622E}"/>
            </a:ext>
          </a:extLst>
        </xdr:cNvPr>
        <xdr:cNvPicPr>
          <a:picLocks noChangeAspect="1"/>
        </xdr:cNvPicPr>
      </xdr:nvPicPr>
      <xdr:blipFill>
        <a:blip xmlns:r="http://schemas.openxmlformats.org/officeDocument/2006/relationships" r:embed="rId1"/>
        <a:stretch>
          <a:fillRect/>
        </a:stretch>
      </xdr:blipFill>
      <xdr:spPr>
        <a:xfrm>
          <a:off x="6981207" y="11547"/>
          <a:ext cx="5412537" cy="4724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491507</xdr:colOff>
      <xdr:row>17</xdr:row>
      <xdr:rowOff>11547</xdr:rowOff>
    </xdr:from>
    <xdr:to>
      <xdr:col>14</xdr:col>
      <xdr:colOff>582148</xdr:colOff>
      <xdr:row>19</xdr:row>
      <xdr:rowOff>122094</xdr:rowOff>
    </xdr:to>
    <xdr:pic>
      <xdr:nvPicPr>
        <xdr:cNvPr id="4" name="Imagen 3">
          <a:extLst>
            <a:ext uri="{FF2B5EF4-FFF2-40B4-BE49-F238E27FC236}">
              <a16:creationId xmlns:a16="http://schemas.microsoft.com/office/drawing/2014/main" id="{F054915B-9AA2-4B89-AF5E-E427145C27CB}"/>
            </a:ext>
          </a:extLst>
        </xdr:cNvPr>
        <xdr:cNvPicPr>
          <a:picLocks noChangeAspect="1"/>
        </xdr:cNvPicPr>
      </xdr:nvPicPr>
      <xdr:blipFill>
        <a:blip xmlns:r="http://schemas.openxmlformats.org/officeDocument/2006/relationships" r:embed="rId1"/>
        <a:stretch>
          <a:fillRect/>
        </a:stretch>
      </xdr:blipFill>
      <xdr:spPr>
        <a:xfrm>
          <a:off x="6454157" y="11547"/>
          <a:ext cx="5424641" cy="4724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623799</xdr:colOff>
      <xdr:row>15</xdr:row>
      <xdr:rowOff>32713</xdr:rowOff>
    </xdr:from>
    <xdr:to>
      <xdr:col>10</xdr:col>
      <xdr:colOff>378732</xdr:colOff>
      <xdr:row>19</xdr:row>
      <xdr:rowOff>906</xdr:rowOff>
    </xdr:to>
    <xdr:pic>
      <xdr:nvPicPr>
        <xdr:cNvPr id="4" name="Imagen 3">
          <a:extLst>
            <a:ext uri="{FF2B5EF4-FFF2-40B4-BE49-F238E27FC236}">
              <a16:creationId xmlns:a16="http://schemas.microsoft.com/office/drawing/2014/main" id="{8E7229F0-D7D8-4A23-AA05-FC32AFAAEE07}"/>
            </a:ext>
          </a:extLst>
        </xdr:cNvPr>
        <xdr:cNvPicPr>
          <a:picLocks noChangeAspect="1"/>
        </xdr:cNvPicPr>
      </xdr:nvPicPr>
      <xdr:blipFill>
        <a:blip xmlns:r="http://schemas.openxmlformats.org/officeDocument/2006/relationships" r:embed="rId1"/>
        <a:stretch>
          <a:fillRect/>
        </a:stretch>
      </xdr:blipFill>
      <xdr:spPr>
        <a:xfrm>
          <a:off x="7253199" y="32713"/>
          <a:ext cx="5644558" cy="10064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491507</xdr:colOff>
      <xdr:row>16</xdr:row>
      <xdr:rowOff>81643</xdr:rowOff>
    </xdr:from>
    <xdr:to>
      <xdr:col>14</xdr:col>
      <xdr:colOff>107745</xdr:colOff>
      <xdr:row>19</xdr:row>
      <xdr:rowOff>26844</xdr:rowOff>
    </xdr:to>
    <xdr:pic>
      <xdr:nvPicPr>
        <xdr:cNvPr id="3" name="Imagen 2">
          <a:extLst>
            <a:ext uri="{FF2B5EF4-FFF2-40B4-BE49-F238E27FC236}">
              <a16:creationId xmlns:a16="http://schemas.microsoft.com/office/drawing/2014/main" id="{62E83B0D-9091-4914-9A30-881685535BB9}"/>
            </a:ext>
          </a:extLst>
        </xdr:cNvPr>
        <xdr:cNvPicPr>
          <a:picLocks noChangeAspect="1"/>
        </xdr:cNvPicPr>
      </xdr:nvPicPr>
      <xdr:blipFill>
        <a:blip xmlns:r="http://schemas.openxmlformats.org/officeDocument/2006/relationships" r:embed="rId1"/>
        <a:stretch>
          <a:fillRect/>
        </a:stretch>
      </xdr:blipFill>
      <xdr:spPr>
        <a:xfrm>
          <a:off x="7679707" y="81643"/>
          <a:ext cx="4956588" cy="4817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623799</xdr:colOff>
      <xdr:row>17</xdr:row>
      <xdr:rowOff>32714</xdr:rowOff>
    </xdr:from>
    <xdr:to>
      <xdr:col>14</xdr:col>
      <xdr:colOff>639322</xdr:colOff>
      <xdr:row>20</xdr:row>
      <xdr:rowOff>386</xdr:rowOff>
    </xdr:to>
    <xdr:pic>
      <xdr:nvPicPr>
        <xdr:cNvPr id="3" name="Imagen 2">
          <a:extLst>
            <a:ext uri="{FF2B5EF4-FFF2-40B4-BE49-F238E27FC236}">
              <a16:creationId xmlns:a16="http://schemas.microsoft.com/office/drawing/2014/main" id="{4E8DECDC-DE07-4F91-A986-788D078EBC91}"/>
            </a:ext>
          </a:extLst>
        </xdr:cNvPr>
        <xdr:cNvPicPr>
          <a:picLocks noChangeAspect="1"/>
        </xdr:cNvPicPr>
      </xdr:nvPicPr>
      <xdr:blipFill>
        <a:blip xmlns:r="http://schemas.openxmlformats.org/officeDocument/2006/relationships" r:embed="rId1"/>
        <a:stretch>
          <a:fillRect/>
        </a:stretch>
      </xdr:blipFill>
      <xdr:spPr>
        <a:xfrm>
          <a:off x="4552950" y="32714"/>
          <a:ext cx="5349523" cy="4534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527050</xdr:colOff>
      <xdr:row>17</xdr:row>
      <xdr:rowOff>0</xdr:rowOff>
    </xdr:from>
    <xdr:to>
      <xdr:col>8</xdr:col>
      <xdr:colOff>512668</xdr:colOff>
      <xdr:row>19</xdr:row>
      <xdr:rowOff>123825</xdr:rowOff>
    </xdr:to>
    <xdr:pic>
      <xdr:nvPicPr>
        <xdr:cNvPr id="3" name="Imagen 2">
          <a:hlinkClick xmlns:r="http://schemas.openxmlformats.org/officeDocument/2006/relationships" r:id="rId1"/>
          <a:extLst>
            <a:ext uri="{FF2B5EF4-FFF2-40B4-BE49-F238E27FC236}">
              <a16:creationId xmlns:a16="http://schemas.microsoft.com/office/drawing/2014/main" id="{4D697CBD-0EF5-48E5-960D-6655B6FC3291}"/>
            </a:ext>
          </a:extLst>
        </xdr:cNvPr>
        <xdr:cNvPicPr>
          <a:picLocks noChangeAspect="1"/>
        </xdr:cNvPicPr>
      </xdr:nvPicPr>
      <xdr:blipFill>
        <a:blip xmlns:r="http://schemas.openxmlformats.org/officeDocument/2006/relationships" r:embed="rId2"/>
        <a:stretch>
          <a:fillRect/>
        </a:stretch>
      </xdr:blipFill>
      <xdr:spPr>
        <a:xfrm flipH="1">
          <a:off x="6369050" y="0"/>
          <a:ext cx="1512793" cy="482600"/>
        </a:xfrm>
        <a:prstGeom prst="rect">
          <a:avLst/>
        </a:prstGeom>
      </xdr:spPr>
    </xdr:pic>
    <xdr:clientData/>
  </xdr:twoCellAnchor>
  <xdr:twoCellAnchor editAs="oneCell">
    <xdr:from>
      <xdr:col>8</xdr:col>
      <xdr:colOff>179299</xdr:colOff>
      <xdr:row>17</xdr:row>
      <xdr:rowOff>32714</xdr:rowOff>
    </xdr:from>
    <xdr:to>
      <xdr:col>15</xdr:col>
      <xdr:colOff>144163</xdr:colOff>
      <xdr:row>22</xdr:row>
      <xdr:rowOff>142875</xdr:rowOff>
    </xdr:to>
    <xdr:pic>
      <xdr:nvPicPr>
        <xdr:cNvPr id="4" name="Imagen 3">
          <a:extLst>
            <a:ext uri="{FF2B5EF4-FFF2-40B4-BE49-F238E27FC236}">
              <a16:creationId xmlns:a16="http://schemas.microsoft.com/office/drawing/2014/main" id="{3EEF0D74-7CD5-46CC-9127-B5857436D435}"/>
            </a:ext>
          </a:extLst>
        </xdr:cNvPr>
        <xdr:cNvPicPr>
          <a:picLocks noChangeAspect="1"/>
        </xdr:cNvPicPr>
      </xdr:nvPicPr>
      <xdr:blipFill>
        <a:blip xmlns:r="http://schemas.openxmlformats.org/officeDocument/2006/relationships" r:embed="rId3"/>
        <a:stretch>
          <a:fillRect/>
        </a:stretch>
      </xdr:blipFill>
      <xdr:spPr>
        <a:xfrm>
          <a:off x="8472399" y="32714"/>
          <a:ext cx="5298864" cy="10213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491507</xdr:colOff>
      <xdr:row>17</xdr:row>
      <xdr:rowOff>11547</xdr:rowOff>
    </xdr:from>
    <xdr:to>
      <xdr:col>14</xdr:col>
      <xdr:colOff>578449</xdr:colOff>
      <xdr:row>20</xdr:row>
      <xdr:rowOff>1444</xdr:rowOff>
    </xdr:to>
    <xdr:pic>
      <xdr:nvPicPr>
        <xdr:cNvPr id="3" name="Imagen 2">
          <a:extLst>
            <a:ext uri="{FF2B5EF4-FFF2-40B4-BE49-F238E27FC236}">
              <a16:creationId xmlns:a16="http://schemas.microsoft.com/office/drawing/2014/main" id="{CE7DBCDC-EE07-4E75-AE8F-1DE9604E9F51}"/>
            </a:ext>
          </a:extLst>
        </xdr:cNvPr>
        <xdr:cNvPicPr>
          <a:picLocks noChangeAspect="1"/>
        </xdr:cNvPicPr>
      </xdr:nvPicPr>
      <xdr:blipFill>
        <a:blip xmlns:r="http://schemas.openxmlformats.org/officeDocument/2006/relationships" r:embed="rId1"/>
        <a:stretch>
          <a:fillRect/>
        </a:stretch>
      </xdr:blipFill>
      <xdr:spPr>
        <a:xfrm>
          <a:off x="7609857" y="11547"/>
          <a:ext cx="5420942" cy="4756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623799</xdr:colOff>
      <xdr:row>18</xdr:row>
      <xdr:rowOff>32714</xdr:rowOff>
    </xdr:from>
    <xdr:to>
      <xdr:col>14</xdr:col>
      <xdr:colOff>641008</xdr:colOff>
      <xdr:row>21</xdr:row>
      <xdr:rowOff>386</xdr:rowOff>
    </xdr:to>
    <xdr:pic>
      <xdr:nvPicPr>
        <xdr:cNvPr id="3" name="Imagen 2">
          <a:extLst>
            <a:ext uri="{FF2B5EF4-FFF2-40B4-BE49-F238E27FC236}">
              <a16:creationId xmlns:a16="http://schemas.microsoft.com/office/drawing/2014/main" id="{1DA17CCA-0D4E-429D-AE7F-5E7E0F64C484}"/>
            </a:ext>
          </a:extLst>
        </xdr:cNvPr>
        <xdr:cNvPicPr>
          <a:picLocks noChangeAspect="1"/>
        </xdr:cNvPicPr>
      </xdr:nvPicPr>
      <xdr:blipFill>
        <a:blip xmlns:r="http://schemas.openxmlformats.org/officeDocument/2006/relationships" r:embed="rId1"/>
        <a:stretch>
          <a:fillRect/>
        </a:stretch>
      </xdr:blipFill>
      <xdr:spPr>
        <a:xfrm>
          <a:off x="7151599" y="32714"/>
          <a:ext cx="5348034" cy="4502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623799</xdr:colOff>
      <xdr:row>18</xdr:row>
      <xdr:rowOff>32714</xdr:rowOff>
    </xdr:from>
    <xdr:to>
      <xdr:col>14</xdr:col>
      <xdr:colOff>641008</xdr:colOff>
      <xdr:row>21</xdr:row>
      <xdr:rowOff>386</xdr:rowOff>
    </xdr:to>
    <xdr:pic>
      <xdr:nvPicPr>
        <xdr:cNvPr id="2" name="Imagen 1">
          <a:extLst>
            <a:ext uri="{FF2B5EF4-FFF2-40B4-BE49-F238E27FC236}">
              <a16:creationId xmlns:a16="http://schemas.microsoft.com/office/drawing/2014/main" id="{894A6739-8B64-4D0C-9215-E11045E4F59B}"/>
            </a:ext>
          </a:extLst>
        </xdr:cNvPr>
        <xdr:cNvPicPr>
          <a:picLocks noChangeAspect="1"/>
        </xdr:cNvPicPr>
      </xdr:nvPicPr>
      <xdr:blipFill>
        <a:blip xmlns:r="http://schemas.openxmlformats.org/officeDocument/2006/relationships" r:embed="rId1"/>
        <a:stretch>
          <a:fillRect/>
        </a:stretch>
      </xdr:blipFill>
      <xdr:spPr>
        <a:xfrm>
          <a:off x="9155024" y="572464"/>
          <a:ext cx="5621084" cy="4470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623799</xdr:colOff>
      <xdr:row>18</xdr:row>
      <xdr:rowOff>32714</xdr:rowOff>
    </xdr:from>
    <xdr:to>
      <xdr:col>14</xdr:col>
      <xdr:colOff>637833</xdr:colOff>
      <xdr:row>21</xdr:row>
      <xdr:rowOff>386</xdr:rowOff>
    </xdr:to>
    <xdr:pic>
      <xdr:nvPicPr>
        <xdr:cNvPr id="2" name="Imagen 1">
          <a:extLst>
            <a:ext uri="{FF2B5EF4-FFF2-40B4-BE49-F238E27FC236}">
              <a16:creationId xmlns:a16="http://schemas.microsoft.com/office/drawing/2014/main" id="{66D31EF7-F48B-4C3E-B72F-8DE6CF7653DD}"/>
            </a:ext>
          </a:extLst>
        </xdr:cNvPr>
        <xdr:cNvPicPr>
          <a:picLocks noChangeAspect="1"/>
        </xdr:cNvPicPr>
      </xdr:nvPicPr>
      <xdr:blipFill>
        <a:blip xmlns:r="http://schemas.openxmlformats.org/officeDocument/2006/relationships" r:embed="rId1"/>
        <a:stretch>
          <a:fillRect/>
        </a:stretch>
      </xdr:blipFill>
      <xdr:spPr>
        <a:xfrm>
          <a:off x="9155024" y="572464"/>
          <a:ext cx="5621084" cy="4470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4/MAG%20YULIANA/PAO%20III%20Trimestre%202024/Resultados/MAG-REPORTE%20PLAN%20ANUAL%20OPERATIVO%20III%20TRIMESTRE%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Asesoria Juridica"/>
      <sheetName val="Auditoría Interna"/>
      <sheetName val="Comunicación Institucional"/>
      <sheetName val="Cooperación Internacional "/>
      <sheetName val="Contraloría de Servicios "/>
      <sheetName val="DAF-Recursos Humanos"/>
      <sheetName val="DAF-Oficialia Mayor Archivo"/>
      <sheetName val="DAF-Proveeduría Institucional"/>
      <sheetName val="DAF-Financiero"/>
      <sheetName val="DAF-Salud Ocupacional"/>
      <sheetName val="SEPSA"/>
      <sheetName val="UPI"/>
      <sheetName val="TI"/>
    </sheetNames>
    <sheetDataSet>
      <sheetData sheetId="0"/>
      <sheetData sheetId="1">
        <row r="8">
          <cell r="A8">
            <v>22</v>
          </cell>
          <cell r="B8">
            <v>0</v>
          </cell>
          <cell r="C8">
            <v>0</v>
          </cell>
          <cell r="D8">
            <v>22</v>
          </cell>
        </row>
      </sheetData>
      <sheetData sheetId="2">
        <row r="8">
          <cell r="A8">
            <v>42</v>
          </cell>
          <cell r="B8">
            <v>0</v>
          </cell>
          <cell r="C8">
            <v>0</v>
          </cell>
          <cell r="D8">
            <v>42</v>
          </cell>
        </row>
      </sheetData>
      <sheetData sheetId="3">
        <row r="8">
          <cell r="A8">
            <v>31</v>
          </cell>
          <cell r="B8">
            <v>1</v>
          </cell>
          <cell r="C8">
            <v>0</v>
          </cell>
          <cell r="D8">
            <v>32</v>
          </cell>
        </row>
      </sheetData>
      <sheetData sheetId="4">
        <row r="8">
          <cell r="A8">
            <v>19</v>
          </cell>
          <cell r="B8">
            <v>1</v>
          </cell>
          <cell r="C8">
            <v>0</v>
          </cell>
          <cell r="D8">
            <v>20</v>
          </cell>
        </row>
      </sheetData>
      <sheetData sheetId="5">
        <row r="8">
          <cell r="A8">
            <v>9</v>
          </cell>
          <cell r="B8">
            <v>0</v>
          </cell>
          <cell r="C8">
            <v>0</v>
          </cell>
          <cell r="D8">
            <v>9</v>
          </cell>
        </row>
      </sheetData>
      <sheetData sheetId="6">
        <row r="8">
          <cell r="A8">
            <v>54</v>
          </cell>
          <cell r="B8">
            <v>0</v>
          </cell>
          <cell r="C8">
            <v>3</v>
          </cell>
          <cell r="D8">
            <v>57</v>
          </cell>
        </row>
      </sheetData>
      <sheetData sheetId="7">
        <row r="8">
          <cell r="A8">
            <v>58</v>
          </cell>
          <cell r="B8">
            <v>2</v>
          </cell>
          <cell r="C8">
            <v>11</v>
          </cell>
          <cell r="D8">
            <v>71</v>
          </cell>
        </row>
      </sheetData>
      <sheetData sheetId="8">
        <row r="8">
          <cell r="A8">
            <v>56</v>
          </cell>
          <cell r="B8">
            <v>3</v>
          </cell>
          <cell r="C8">
            <v>20</v>
          </cell>
          <cell r="D8">
            <v>79</v>
          </cell>
        </row>
      </sheetData>
      <sheetData sheetId="9"/>
      <sheetData sheetId="10">
        <row r="8">
          <cell r="A8">
            <v>12</v>
          </cell>
          <cell r="B8">
            <v>3</v>
          </cell>
          <cell r="C8">
            <v>0</v>
          </cell>
          <cell r="D8">
            <v>15</v>
          </cell>
        </row>
      </sheetData>
      <sheetData sheetId="11">
        <row r="8">
          <cell r="A8">
            <v>27</v>
          </cell>
          <cell r="B8">
            <v>3</v>
          </cell>
          <cell r="C8">
            <v>1</v>
          </cell>
          <cell r="D8">
            <v>31</v>
          </cell>
        </row>
      </sheetData>
      <sheetData sheetId="12">
        <row r="8">
          <cell r="A8">
            <v>42</v>
          </cell>
          <cell r="B8">
            <v>7</v>
          </cell>
          <cell r="C8">
            <v>7</v>
          </cell>
          <cell r="D8">
            <v>56</v>
          </cell>
        </row>
      </sheetData>
      <sheetData sheetId="13">
        <row r="8">
          <cell r="A8">
            <v>18</v>
          </cell>
          <cell r="B8">
            <v>2</v>
          </cell>
          <cell r="C8">
            <v>1</v>
          </cell>
          <cell r="D8">
            <v>21</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14D1B-0D61-4A62-B48B-89446B7313FA}">
  <dimension ref="A1:K170"/>
  <sheetViews>
    <sheetView tabSelected="1" workbookViewId="0">
      <selection activeCell="I10" sqref="I10"/>
    </sheetView>
  </sheetViews>
  <sheetFormatPr baseColWidth="10" defaultRowHeight="14.4"/>
  <cols>
    <col min="1" max="1" width="41.44140625" style="4" customWidth="1"/>
    <col min="2" max="2" width="20.6640625" style="4" customWidth="1"/>
    <col min="3" max="3" width="22.5546875" style="4" customWidth="1"/>
    <col min="4" max="4" width="20.6640625" style="4" customWidth="1"/>
    <col min="5" max="5" width="20.6640625" style="684" customWidth="1"/>
    <col min="6" max="6" width="20.6640625" style="4" customWidth="1"/>
    <col min="7" max="7" width="32.77734375" style="3" customWidth="1"/>
    <col min="8" max="8" width="2.109375" style="4" customWidth="1"/>
    <col min="9" max="9" width="16.88671875" style="4" customWidth="1"/>
    <col min="10" max="16384" width="11.5546875" style="4"/>
  </cols>
  <sheetData>
    <row r="1" spans="1:11" ht="21">
      <c r="A1" s="631" t="s">
        <v>1332</v>
      </c>
      <c r="B1" s="631"/>
      <c r="C1" s="631"/>
      <c r="D1" s="631"/>
      <c r="E1" s="631"/>
      <c r="F1" s="631"/>
    </row>
    <row r="2" spans="1:11" ht="21">
      <c r="A2" s="631"/>
      <c r="B2" s="631"/>
      <c r="C2" s="631"/>
      <c r="D2" s="631"/>
      <c r="E2" s="631"/>
      <c r="F2" s="651"/>
    </row>
    <row r="3" spans="1:11" ht="21.6" thickBot="1">
      <c r="A3" s="631" t="s">
        <v>1310</v>
      </c>
      <c r="B3" s="631"/>
      <c r="C3" s="631"/>
      <c r="D3" s="631"/>
      <c r="E3" s="631"/>
      <c r="F3" s="631"/>
    </row>
    <row r="4" spans="1:11" s="652" customFormat="1" ht="90">
      <c r="A4" s="647" t="s">
        <v>1357</v>
      </c>
      <c r="B4" s="632" t="s">
        <v>15</v>
      </c>
      <c r="C4" s="633" t="s">
        <v>16</v>
      </c>
      <c r="D4" s="634" t="s">
        <v>17</v>
      </c>
      <c r="E4" s="642" t="s">
        <v>18</v>
      </c>
      <c r="F4" s="634" t="s">
        <v>13</v>
      </c>
      <c r="G4" s="634" t="s">
        <v>1307</v>
      </c>
      <c r="I4" s="405" t="s">
        <v>1308</v>
      </c>
      <c r="J4" s="405" t="s">
        <v>1309</v>
      </c>
      <c r="K4" s="405" t="s">
        <v>1462</v>
      </c>
    </row>
    <row r="5" spans="1:11" s="652" customFormat="1" ht="18">
      <c r="A5" s="647"/>
      <c r="B5" s="632">
        <v>882</v>
      </c>
      <c r="C5" s="633">
        <v>77</v>
      </c>
      <c r="D5" s="634">
        <v>959</v>
      </c>
      <c r="E5" s="645">
        <v>0.91970802919708028</v>
      </c>
      <c r="F5" s="646" t="s">
        <v>32</v>
      </c>
      <c r="G5" s="653">
        <v>0.98</v>
      </c>
      <c r="I5" s="404">
        <v>0.96</v>
      </c>
      <c r="J5" s="741">
        <v>0.94</v>
      </c>
      <c r="K5" s="713">
        <f>SUM(D5+D32+D36+D50+D75+D112)</f>
        <v>10484</v>
      </c>
    </row>
    <row r="6" spans="1:11" s="652" customFormat="1" ht="18">
      <c r="A6" s="647"/>
      <c r="B6" s="647"/>
      <c r="C6" s="647"/>
      <c r="D6" s="647"/>
      <c r="E6" s="648"/>
      <c r="F6" s="647"/>
      <c r="G6" s="654"/>
    </row>
    <row r="7" spans="1:11" s="652" customFormat="1" ht="36">
      <c r="A7" s="647" t="s">
        <v>19</v>
      </c>
      <c r="B7" s="632" t="s">
        <v>15</v>
      </c>
      <c r="C7" s="633" t="s">
        <v>16</v>
      </c>
      <c r="D7" s="634" t="s">
        <v>22</v>
      </c>
      <c r="E7" s="634" t="s">
        <v>23</v>
      </c>
      <c r="F7" s="634" t="s">
        <v>26</v>
      </c>
      <c r="G7" s="634" t="s">
        <v>25</v>
      </c>
    </row>
    <row r="8" spans="1:11" s="652" customFormat="1" ht="18">
      <c r="A8" s="647" t="s">
        <v>28</v>
      </c>
      <c r="B8" s="699">
        <v>22</v>
      </c>
      <c r="C8" s="699">
        <v>0</v>
      </c>
      <c r="D8" s="699">
        <v>22</v>
      </c>
      <c r="E8" s="648">
        <v>1</v>
      </c>
      <c r="F8" s="646" t="s">
        <v>32</v>
      </c>
      <c r="G8" s="654"/>
    </row>
    <row r="9" spans="1:11" s="652" customFormat="1" ht="18">
      <c r="A9" s="647" t="s">
        <v>30</v>
      </c>
      <c r="B9" s="699">
        <v>37</v>
      </c>
      <c r="C9" s="699">
        <v>2</v>
      </c>
      <c r="D9" s="699">
        <v>39</v>
      </c>
      <c r="E9" s="648">
        <v>0.94871794871794868</v>
      </c>
      <c r="F9" s="646" t="s">
        <v>32</v>
      </c>
      <c r="G9" s="654"/>
    </row>
    <row r="10" spans="1:11" s="652" customFormat="1" ht="18">
      <c r="A10" s="647" t="s">
        <v>31</v>
      </c>
      <c r="B10" s="699">
        <v>29</v>
      </c>
      <c r="C10" s="699">
        <v>2</v>
      </c>
      <c r="D10" s="699">
        <v>31</v>
      </c>
      <c r="E10" s="648">
        <v>0.93548387096774188</v>
      </c>
      <c r="F10" s="646" t="s">
        <v>32</v>
      </c>
      <c r="G10" s="654"/>
    </row>
    <row r="11" spans="1:11" s="652" customFormat="1" ht="18">
      <c r="A11" s="647" t="s">
        <v>33</v>
      </c>
      <c r="B11" s="699">
        <v>18</v>
      </c>
      <c r="C11" s="699">
        <v>2</v>
      </c>
      <c r="D11" s="699">
        <v>20</v>
      </c>
      <c r="E11" s="648">
        <v>0.9</v>
      </c>
      <c r="F11" s="646" t="s">
        <v>32</v>
      </c>
      <c r="G11" s="654"/>
    </row>
    <row r="12" spans="1:11" s="652" customFormat="1" ht="18">
      <c r="A12" s="647" t="s">
        <v>35</v>
      </c>
      <c r="B12" s="699">
        <v>20</v>
      </c>
      <c r="C12" s="699">
        <v>1</v>
      </c>
      <c r="D12" s="699">
        <v>21</v>
      </c>
      <c r="E12" s="648">
        <v>0.95238095238095233</v>
      </c>
      <c r="F12" s="646" t="s">
        <v>32</v>
      </c>
      <c r="G12" s="654"/>
    </row>
    <row r="13" spans="1:11" s="652" customFormat="1" ht="75" customHeight="1">
      <c r="A13" s="647" t="s">
        <v>37</v>
      </c>
      <c r="B13" s="699">
        <v>48</v>
      </c>
      <c r="C13" s="699">
        <v>9</v>
      </c>
      <c r="D13" s="699">
        <v>57</v>
      </c>
      <c r="E13" s="648">
        <v>0.84210526315789469</v>
      </c>
      <c r="F13" s="698" t="s">
        <v>34</v>
      </c>
      <c r="G13" s="654" t="s">
        <v>1304</v>
      </c>
    </row>
    <row r="14" spans="1:11" s="652" customFormat="1" ht="18">
      <c r="A14" s="647" t="s">
        <v>39</v>
      </c>
      <c r="B14" s="699">
        <v>12</v>
      </c>
      <c r="C14" s="699">
        <v>2</v>
      </c>
      <c r="D14" s="699">
        <v>14</v>
      </c>
      <c r="E14" s="648">
        <v>0.8571428571428571</v>
      </c>
      <c r="F14" s="646" t="s">
        <v>32</v>
      </c>
      <c r="G14" s="654"/>
    </row>
    <row r="15" spans="1:11" s="652" customFormat="1" ht="18">
      <c r="A15" s="647" t="s">
        <v>40</v>
      </c>
      <c r="B15" s="699">
        <v>7</v>
      </c>
      <c r="C15" s="699">
        <v>1</v>
      </c>
      <c r="D15" s="699">
        <v>8</v>
      </c>
      <c r="E15" s="648">
        <v>0.875</v>
      </c>
      <c r="F15" s="646" t="s">
        <v>32</v>
      </c>
      <c r="G15" s="654"/>
    </row>
    <row r="16" spans="1:11" s="652" customFormat="1" ht="18">
      <c r="A16" s="647" t="s">
        <v>41</v>
      </c>
      <c r="B16" s="699">
        <v>9</v>
      </c>
      <c r="C16" s="699">
        <v>1</v>
      </c>
      <c r="D16" s="699">
        <v>10</v>
      </c>
      <c r="E16" s="648">
        <v>0.9</v>
      </c>
      <c r="F16" s="646" t="s">
        <v>32</v>
      </c>
      <c r="G16" s="654"/>
    </row>
    <row r="17" spans="1:7" s="652" customFormat="1" ht="72">
      <c r="A17" s="647" t="s">
        <v>42</v>
      </c>
      <c r="B17" s="699">
        <v>13</v>
      </c>
      <c r="C17" s="699">
        <v>5</v>
      </c>
      <c r="D17" s="699">
        <v>18</v>
      </c>
      <c r="E17" s="648">
        <v>0.72222222222222221</v>
      </c>
      <c r="F17" s="698" t="s">
        <v>34</v>
      </c>
      <c r="G17" s="654" t="s">
        <v>1304</v>
      </c>
    </row>
    <row r="18" spans="1:7" s="652" customFormat="1" ht="36">
      <c r="A18" s="647" t="s">
        <v>43</v>
      </c>
      <c r="B18" s="699">
        <v>7</v>
      </c>
      <c r="C18" s="699">
        <v>0</v>
      </c>
      <c r="D18" s="699">
        <v>7</v>
      </c>
      <c r="E18" s="648">
        <v>1</v>
      </c>
      <c r="F18" s="646" t="s">
        <v>32</v>
      </c>
      <c r="G18" s="654"/>
    </row>
    <row r="19" spans="1:7" s="652" customFormat="1" ht="18">
      <c r="A19" s="647" t="s">
        <v>44</v>
      </c>
      <c r="B19" s="699">
        <v>68</v>
      </c>
      <c r="C19" s="699">
        <v>3</v>
      </c>
      <c r="D19" s="699">
        <v>71</v>
      </c>
      <c r="E19" s="648">
        <v>0.95774647887323938</v>
      </c>
      <c r="F19" s="646" t="s">
        <v>32</v>
      </c>
      <c r="G19" s="654"/>
    </row>
    <row r="20" spans="1:7" s="652" customFormat="1" ht="18">
      <c r="A20" s="647" t="s">
        <v>48</v>
      </c>
      <c r="B20" s="699">
        <v>73</v>
      </c>
      <c r="C20" s="699">
        <v>6</v>
      </c>
      <c r="D20" s="699">
        <v>79</v>
      </c>
      <c r="E20" s="648">
        <v>0.92405063291139244</v>
      </c>
      <c r="F20" s="646" t="s">
        <v>32</v>
      </c>
      <c r="G20" s="654"/>
    </row>
    <row r="21" spans="1:7" s="652" customFormat="1" ht="72">
      <c r="A21" s="647" t="s">
        <v>49</v>
      </c>
      <c r="B21" s="699">
        <v>10</v>
      </c>
      <c r="C21" s="699">
        <v>5</v>
      </c>
      <c r="D21" s="699">
        <v>15</v>
      </c>
      <c r="E21" s="648">
        <v>0.66666666666666663</v>
      </c>
      <c r="F21" s="698" t="s">
        <v>34</v>
      </c>
      <c r="G21" s="654" t="s">
        <v>1304</v>
      </c>
    </row>
    <row r="22" spans="1:7" s="652" customFormat="1" ht="18">
      <c r="A22" s="647" t="s">
        <v>50</v>
      </c>
      <c r="B22" s="647">
        <v>29</v>
      </c>
      <c r="C22" s="647">
        <v>2</v>
      </c>
      <c r="D22" s="647">
        <v>31</v>
      </c>
      <c r="E22" s="648">
        <v>0.93548387096774188</v>
      </c>
      <c r="F22" s="646" t="s">
        <v>32</v>
      </c>
      <c r="G22" s="654"/>
    </row>
    <row r="23" spans="1:7" s="652" customFormat="1" ht="18">
      <c r="A23" s="647" t="s">
        <v>1305</v>
      </c>
      <c r="B23" s="647">
        <v>139</v>
      </c>
      <c r="C23" s="647">
        <v>8</v>
      </c>
      <c r="D23" s="647">
        <v>147</v>
      </c>
      <c r="E23" s="648">
        <v>0.94557823129251706</v>
      </c>
      <c r="F23" s="646" t="s">
        <v>32</v>
      </c>
      <c r="G23" s="654"/>
    </row>
    <row r="24" spans="1:7" s="652" customFormat="1" ht="18">
      <c r="A24" s="647" t="s">
        <v>1306</v>
      </c>
      <c r="B24" s="647">
        <v>341</v>
      </c>
      <c r="C24" s="647">
        <v>28</v>
      </c>
      <c r="D24" s="647">
        <v>369</v>
      </c>
      <c r="E24" s="648">
        <v>0.92411924119241196</v>
      </c>
      <c r="F24" s="646" t="s">
        <v>32</v>
      </c>
      <c r="G24" s="654"/>
    </row>
    <row r="25" spans="1:7" s="652" customFormat="1" ht="18">
      <c r="A25" s="742" t="s">
        <v>53</v>
      </c>
      <c r="B25" s="647">
        <v>1764</v>
      </c>
      <c r="C25" s="647">
        <v>154</v>
      </c>
      <c r="D25" s="647">
        <v>1918</v>
      </c>
      <c r="E25" s="648">
        <v>0.91970802919708028</v>
      </c>
      <c r="F25" s="646" t="s">
        <v>32</v>
      </c>
      <c r="G25" s="654"/>
    </row>
    <row r="26" spans="1:7" ht="21">
      <c r="A26" s="649"/>
      <c r="B26" s="649"/>
      <c r="C26" s="649"/>
      <c r="D26" s="649"/>
      <c r="E26" s="650"/>
      <c r="F26" s="649"/>
      <c r="G26" s="655"/>
    </row>
    <row r="27" spans="1:7" ht="21">
      <c r="A27" s="641"/>
      <c r="B27" s="641"/>
      <c r="C27" s="641"/>
      <c r="D27" s="641"/>
      <c r="E27" s="643"/>
      <c r="F27" s="641"/>
    </row>
    <row r="28" spans="1:7" ht="40.799999999999997" customHeight="1">
      <c r="A28" s="656" t="s">
        <v>1318</v>
      </c>
      <c r="B28" s="632" t="s">
        <v>1311</v>
      </c>
      <c r="C28" s="633" t="s">
        <v>1312</v>
      </c>
      <c r="D28" s="634" t="s">
        <v>1313</v>
      </c>
      <c r="E28" s="642" t="s">
        <v>1314</v>
      </c>
      <c r="F28" s="634" t="s">
        <v>1315</v>
      </c>
    </row>
    <row r="29" spans="1:7" ht="18">
      <c r="A29" s="656"/>
      <c r="B29" s="657">
        <f>B33</f>
        <v>12</v>
      </c>
      <c r="C29" s="657">
        <f>C33</f>
        <v>0</v>
      </c>
      <c r="D29" s="657">
        <f>SUM(D33)</f>
        <v>12</v>
      </c>
      <c r="E29" s="658">
        <f>SUM(B29)/D29</f>
        <v>1</v>
      </c>
      <c r="F29" s="659">
        <v>0.94</v>
      </c>
    </row>
    <row r="30" spans="1:7" ht="15.6">
      <c r="A30" s="635"/>
      <c r="B30" s="636"/>
      <c r="C30" s="636"/>
      <c r="D30" s="636"/>
      <c r="E30" s="636"/>
      <c r="F30" s="651"/>
    </row>
    <row r="31" spans="1:7" ht="56.4" customHeight="1">
      <c r="A31" s="637" t="s">
        <v>1316</v>
      </c>
      <c r="B31" s="632" t="s">
        <v>1311</v>
      </c>
      <c r="C31" s="633" t="s">
        <v>1312</v>
      </c>
      <c r="D31" s="638" t="s">
        <v>1313</v>
      </c>
      <c r="E31" s="644" t="s">
        <v>1317</v>
      </c>
      <c r="F31" s="326" t="s">
        <v>26</v>
      </c>
    </row>
    <row r="32" spans="1:7" ht="18">
      <c r="A32" s="660" t="s">
        <v>1318</v>
      </c>
      <c r="B32" s="661">
        <v>12</v>
      </c>
      <c r="C32" s="661"/>
      <c r="D32" s="661">
        <f>B32+C32</f>
        <v>12</v>
      </c>
      <c r="E32" s="662">
        <f>SUM(B32)/D32</f>
        <v>1</v>
      </c>
      <c r="F32" s="663" t="str">
        <f>IF(E32="No hay ejecución","NA",IF(E32&gt;=90%,"Cumplido",IF(E32&lt;=89.99%,"No cumplido")))</f>
        <v>Cumplido</v>
      </c>
    </row>
    <row r="33" spans="1:7" ht="22.8" customHeight="1">
      <c r="A33" s="664" t="s">
        <v>53</v>
      </c>
      <c r="B33" s="665">
        <v>12</v>
      </c>
      <c r="C33" s="666"/>
      <c r="D33" s="667">
        <f>B33+C33</f>
        <v>12</v>
      </c>
      <c r="E33" s="668">
        <f t="shared" ref="E33" si="0">SUM(B33)/D33</f>
        <v>1</v>
      </c>
      <c r="F33" s="669" t="str">
        <f>IF(E33="No hay ejecución","NA",IF(E33&gt;=90%,"Cumplido",IF(E33&lt;=89.99%,"No cumplido")))</f>
        <v>Cumplido</v>
      </c>
    </row>
    <row r="35" spans="1:7" ht="54">
      <c r="A35" s="656" t="s">
        <v>1331</v>
      </c>
      <c r="B35" s="632" t="s">
        <v>1319</v>
      </c>
      <c r="C35" s="633" t="s">
        <v>1320</v>
      </c>
      <c r="D35" s="634" t="s">
        <v>1313</v>
      </c>
      <c r="E35" s="642" t="s">
        <v>1314</v>
      </c>
      <c r="F35" s="634" t="s">
        <v>1321</v>
      </c>
    </row>
    <row r="36" spans="1:7" ht="18">
      <c r="A36" s="656"/>
      <c r="B36" s="657">
        <f>B46</f>
        <v>1193</v>
      </c>
      <c r="C36" s="657">
        <f>C46</f>
        <v>143</v>
      </c>
      <c r="D36" s="657">
        <f>D46</f>
        <v>1336</v>
      </c>
      <c r="E36" s="658">
        <f>SUM(B36)/D36</f>
        <v>0.89296407185628746</v>
      </c>
      <c r="F36" s="670">
        <v>0.92</v>
      </c>
    </row>
    <row r="37" spans="1:7" ht="35.4" customHeight="1">
      <c r="A37" s="634" t="s">
        <v>1316</v>
      </c>
      <c r="B37" s="632" t="s">
        <v>1319</v>
      </c>
      <c r="C37" s="633" t="s">
        <v>1320</v>
      </c>
      <c r="D37" s="638" t="s">
        <v>1313</v>
      </c>
      <c r="E37" s="644" t="s">
        <v>1317</v>
      </c>
      <c r="F37" s="326" t="s">
        <v>26</v>
      </c>
      <c r="G37" s="640" t="s">
        <v>1336</v>
      </c>
    </row>
    <row r="38" spans="1:7" ht="36">
      <c r="A38" s="671" t="s">
        <v>1322</v>
      </c>
      <c r="B38" s="672">
        <v>139</v>
      </c>
      <c r="C38" s="673">
        <v>30</v>
      </c>
      <c r="D38" s="661">
        <f t="shared" ref="D38:D45" si="1">B38+C38</f>
        <v>169</v>
      </c>
      <c r="E38" s="674">
        <f t="shared" ref="E38:E45" si="2">SUM(B38)/D38</f>
        <v>0.8224852071005917</v>
      </c>
      <c r="F38" s="675" t="str">
        <f>IF(E38="No hay ejecución","NA",IF(E38&gt;=85%,"Cumplido",IF(E38&lt;=84.99%,"No cumplido")))</f>
        <v>No cumplido</v>
      </c>
      <c r="G38" s="676" t="s">
        <v>1356</v>
      </c>
    </row>
    <row r="39" spans="1:7" ht="18">
      <c r="A39" s="671" t="s">
        <v>1323</v>
      </c>
      <c r="B39" s="677">
        <v>153</v>
      </c>
      <c r="C39" s="678">
        <v>9</v>
      </c>
      <c r="D39" s="661">
        <f t="shared" si="1"/>
        <v>162</v>
      </c>
      <c r="E39" s="662">
        <f t="shared" si="2"/>
        <v>0.94444444444444442</v>
      </c>
      <c r="F39" s="663" t="str">
        <f t="shared" ref="F39:F46" si="3">IF(E39="No hay ejecución","NA",IF(E39&gt;=85%,"Cumplido",IF(E39&lt;=84.99%,"No cumplido")))</f>
        <v>Cumplido</v>
      </c>
      <c r="G39" s="676"/>
    </row>
    <row r="40" spans="1:7" ht="18">
      <c r="A40" s="671" t="s">
        <v>1324</v>
      </c>
      <c r="B40" s="679">
        <v>101</v>
      </c>
      <c r="C40" s="680">
        <v>7</v>
      </c>
      <c r="D40" s="661">
        <f t="shared" si="1"/>
        <v>108</v>
      </c>
      <c r="E40" s="662">
        <f t="shared" si="2"/>
        <v>0.93518518518518523</v>
      </c>
      <c r="F40" s="663" t="str">
        <f t="shared" si="3"/>
        <v>Cumplido</v>
      </c>
      <c r="G40" s="676"/>
    </row>
    <row r="41" spans="1:7" ht="18">
      <c r="A41" s="671" t="s">
        <v>1325</v>
      </c>
      <c r="B41" s="679">
        <v>150</v>
      </c>
      <c r="C41" s="680">
        <v>9</v>
      </c>
      <c r="D41" s="661">
        <f t="shared" si="1"/>
        <v>159</v>
      </c>
      <c r="E41" s="662">
        <f t="shared" si="2"/>
        <v>0.94339622641509435</v>
      </c>
      <c r="F41" s="663" t="str">
        <f t="shared" si="3"/>
        <v>Cumplido</v>
      </c>
      <c r="G41" s="676"/>
    </row>
    <row r="42" spans="1:7" ht="18">
      <c r="A42" s="671" t="s">
        <v>1326</v>
      </c>
      <c r="B42" s="677">
        <v>164</v>
      </c>
      <c r="C42" s="678">
        <v>28</v>
      </c>
      <c r="D42" s="661">
        <f t="shared" si="1"/>
        <v>192</v>
      </c>
      <c r="E42" s="662">
        <f t="shared" si="2"/>
        <v>0.85416666666666663</v>
      </c>
      <c r="F42" s="663" t="str">
        <f t="shared" si="3"/>
        <v>Cumplido</v>
      </c>
      <c r="G42" s="676"/>
    </row>
    <row r="43" spans="1:7" ht="36">
      <c r="A43" s="671" t="s">
        <v>1327</v>
      </c>
      <c r="B43" s="679">
        <v>202</v>
      </c>
      <c r="C43" s="680">
        <v>44</v>
      </c>
      <c r="D43" s="661">
        <f t="shared" si="1"/>
        <v>246</v>
      </c>
      <c r="E43" s="674">
        <f t="shared" si="2"/>
        <v>0.82113821138211385</v>
      </c>
      <c r="F43" s="675" t="str">
        <f t="shared" si="3"/>
        <v>No cumplido</v>
      </c>
      <c r="G43" s="676" t="s">
        <v>1356</v>
      </c>
    </row>
    <row r="44" spans="1:7" ht="18">
      <c r="A44" s="671" t="s">
        <v>1328</v>
      </c>
      <c r="B44" s="679">
        <v>172</v>
      </c>
      <c r="C44" s="680">
        <v>10</v>
      </c>
      <c r="D44" s="661">
        <f t="shared" si="1"/>
        <v>182</v>
      </c>
      <c r="E44" s="662">
        <f t="shared" si="2"/>
        <v>0.94505494505494503</v>
      </c>
      <c r="F44" s="663" t="str">
        <f t="shared" si="3"/>
        <v>Cumplido</v>
      </c>
      <c r="G44" s="676"/>
    </row>
    <row r="45" spans="1:7" ht="18">
      <c r="A45" s="671" t="s">
        <v>1329</v>
      </c>
      <c r="B45" s="679">
        <v>112</v>
      </c>
      <c r="C45" s="680">
        <v>6</v>
      </c>
      <c r="D45" s="661">
        <f t="shared" si="1"/>
        <v>118</v>
      </c>
      <c r="E45" s="662">
        <f t="shared" si="2"/>
        <v>0.94915254237288138</v>
      </c>
      <c r="F45" s="663" t="str">
        <f t="shared" si="3"/>
        <v>Cumplido</v>
      </c>
      <c r="G45" s="676"/>
    </row>
    <row r="46" spans="1:7" ht="18">
      <c r="A46" s="664" t="s">
        <v>53</v>
      </c>
      <c r="B46" s="681">
        <f>SUM(B38:B45)</f>
        <v>1193</v>
      </c>
      <c r="C46" s="682">
        <f>SUM(C38:C45)</f>
        <v>143</v>
      </c>
      <c r="D46" s="667">
        <f>SUM(D38:D45)</f>
        <v>1336</v>
      </c>
      <c r="E46" s="668">
        <f t="shared" ref="E46" si="4">SUM(B46)/D46</f>
        <v>0.89296407185628746</v>
      </c>
      <c r="F46" s="669" t="str">
        <f t="shared" si="3"/>
        <v>Cumplido</v>
      </c>
      <c r="G46" s="676"/>
    </row>
    <row r="47" spans="1:7" ht="18">
      <c r="A47" s="683" t="s">
        <v>1330</v>
      </c>
    </row>
    <row r="49" spans="1:7" ht="36">
      <c r="A49" s="656" t="s">
        <v>1358</v>
      </c>
      <c r="B49" s="632" t="s">
        <v>1333</v>
      </c>
      <c r="C49" s="633" t="s">
        <v>1334</v>
      </c>
      <c r="D49" s="634" t="s">
        <v>1335</v>
      </c>
      <c r="E49" s="642" t="s">
        <v>1314</v>
      </c>
      <c r="F49" s="634" t="s">
        <v>1315</v>
      </c>
    </row>
    <row r="50" spans="1:7" ht="18">
      <c r="A50" s="656"/>
      <c r="B50" s="657">
        <f>B72</f>
        <v>652</v>
      </c>
      <c r="C50" s="657">
        <f>C72</f>
        <v>28</v>
      </c>
      <c r="D50" s="657">
        <f>SUM(D72)</f>
        <v>680</v>
      </c>
      <c r="E50" s="658">
        <f>SUM(B50)/D50</f>
        <v>0.95882352941176474</v>
      </c>
      <c r="F50" s="670">
        <v>0.95</v>
      </c>
      <c r="G50" s="685"/>
    </row>
    <row r="51" spans="1:7" ht="15.6">
      <c r="A51" s="639"/>
      <c r="B51" s="636"/>
      <c r="C51" s="636"/>
      <c r="D51" s="636"/>
      <c r="E51" s="636"/>
      <c r="F51" s="651"/>
    </row>
    <row r="52" spans="1:7" ht="36">
      <c r="A52" s="637" t="s">
        <v>1316</v>
      </c>
      <c r="B52" s="632" t="s">
        <v>1333</v>
      </c>
      <c r="C52" s="633" t="s">
        <v>1334</v>
      </c>
      <c r="D52" s="638" t="s">
        <v>1313</v>
      </c>
      <c r="E52" s="644" t="s">
        <v>1317</v>
      </c>
      <c r="F52" s="326" t="s">
        <v>26</v>
      </c>
      <c r="G52" s="344" t="s">
        <v>1336</v>
      </c>
    </row>
    <row r="53" spans="1:7" ht="31.8" customHeight="1">
      <c r="A53" s="660" t="s">
        <v>1337</v>
      </c>
      <c r="B53" s="661">
        <v>30</v>
      </c>
      <c r="C53" s="661">
        <v>1</v>
      </c>
      <c r="D53" s="661">
        <f t="shared" ref="D53:D56" si="5">B53+C53</f>
        <v>31</v>
      </c>
      <c r="E53" s="662">
        <f>SUM(B53)/D53</f>
        <v>0.967741935483871</v>
      </c>
      <c r="F53" s="663" t="str">
        <f>IF(E53="No hay ejecución","NA",IF(E53&gt;=85%,"Cumplido",IF(E53&lt;=84.99%,"No cumplido")))</f>
        <v>Cumplido</v>
      </c>
      <c r="G53" s="686"/>
    </row>
    <row r="54" spans="1:7" ht="22.2" customHeight="1">
      <c r="A54" s="687" t="s">
        <v>30</v>
      </c>
      <c r="B54" s="673">
        <v>52</v>
      </c>
      <c r="C54" s="688"/>
      <c r="D54" s="661">
        <f t="shared" si="5"/>
        <v>52</v>
      </c>
      <c r="E54" s="662">
        <f t="shared" ref="E54:E72" si="6">SUM(B54)/D54</f>
        <v>1</v>
      </c>
      <c r="F54" s="663" t="str">
        <f>IF(E54="No hay ejecución","NA",IF(E54&gt;=85%,"Cumplido",IF(E54&lt;=84.99%,"No cumplido")))</f>
        <v>Cumplido</v>
      </c>
      <c r="G54" s="686"/>
    </row>
    <row r="55" spans="1:7" ht="22.2" customHeight="1">
      <c r="A55" s="660" t="s">
        <v>1338</v>
      </c>
      <c r="B55" s="673">
        <v>31</v>
      </c>
      <c r="C55" s="689"/>
      <c r="D55" s="661">
        <f t="shared" si="5"/>
        <v>31</v>
      </c>
      <c r="E55" s="662">
        <f t="shared" si="6"/>
        <v>1</v>
      </c>
      <c r="F55" s="663" t="str">
        <f t="shared" ref="F55:F72" si="7">IF(E55="No hay ejecución","NA",IF(E55&gt;=85%,"Cumplido",IF(E55&lt;=84.99%,"No cumplido")))</f>
        <v>Cumplido</v>
      </c>
      <c r="G55" s="686"/>
    </row>
    <row r="56" spans="1:7" ht="22.2" customHeight="1">
      <c r="A56" s="687" t="s">
        <v>1339</v>
      </c>
      <c r="B56" s="673">
        <v>31</v>
      </c>
      <c r="C56" s="678"/>
      <c r="D56" s="661">
        <f t="shared" si="5"/>
        <v>31</v>
      </c>
      <c r="E56" s="662">
        <f t="shared" si="6"/>
        <v>1</v>
      </c>
      <c r="F56" s="663" t="str">
        <f t="shared" si="7"/>
        <v>Cumplido</v>
      </c>
      <c r="G56" s="686"/>
    </row>
    <row r="57" spans="1:7" ht="22.2" customHeight="1">
      <c r="A57" s="660" t="s">
        <v>1340</v>
      </c>
      <c r="B57" s="673">
        <v>12</v>
      </c>
      <c r="C57" s="673"/>
      <c r="D57" s="661">
        <f>B57+C57</f>
        <v>12</v>
      </c>
      <c r="E57" s="662">
        <f t="shared" si="6"/>
        <v>1</v>
      </c>
      <c r="F57" s="663" t="str">
        <f t="shared" si="7"/>
        <v>Cumplido</v>
      </c>
      <c r="G57" s="686"/>
    </row>
    <row r="58" spans="1:7" ht="22.2" customHeight="1">
      <c r="A58" s="660" t="s">
        <v>1341</v>
      </c>
      <c r="B58" s="680">
        <v>23</v>
      </c>
      <c r="C58" s="680"/>
      <c r="D58" s="661">
        <f t="shared" ref="D58:D71" si="8">B58+C58</f>
        <v>23</v>
      </c>
      <c r="E58" s="662">
        <f t="shared" si="6"/>
        <v>1</v>
      </c>
      <c r="F58" s="663" t="str">
        <f t="shared" si="7"/>
        <v>Cumplido</v>
      </c>
      <c r="G58" s="686"/>
    </row>
    <row r="59" spans="1:7" ht="31.8" customHeight="1">
      <c r="A59" s="687" t="s">
        <v>1342</v>
      </c>
      <c r="B59" s="690">
        <v>4</v>
      </c>
      <c r="C59" s="689"/>
      <c r="D59" s="661">
        <f t="shared" si="8"/>
        <v>4</v>
      </c>
      <c r="E59" s="662">
        <f t="shared" si="6"/>
        <v>1</v>
      </c>
      <c r="F59" s="663" t="str">
        <f t="shared" si="7"/>
        <v>Cumplido</v>
      </c>
      <c r="G59" s="686"/>
    </row>
    <row r="60" spans="1:7" ht="21.6" customHeight="1">
      <c r="A60" s="660" t="s">
        <v>1343</v>
      </c>
      <c r="B60" s="678">
        <v>42</v>
      </c>
      <c r="C60" s="678"/>
      <c r="D60" s="661">
        <f t="shared" si="8"/>
        <v>42</v>
      </c>
      <c r="E60" s="662">
        <f t="shared" si="6"/>
        <v>1</v>
      </c>
      <c r="F60" s="663" t="str">
        <f t="shared" si="7"/>
        <v>Cumplido</v>
      </c>
      <c r="G60" s="686"/>
    </row>
    <row r="61" spans="1:7" ht="21.6" customHeight="1">
      <c r="A61" s="660" t="s">
        <v>1344</v>
      </c>
      <c r="B61" s="680">
        <v>61</v>
      </c>
      <c r="C61" s="680">
        <v>7</v>
      </c>
      <c r="D61" s="691">
        <f t="shared" si="8"/>
        <v>68</v>
      </c>
      <c r="E61" s="662">
        <f t="shared" si="6"/>
        <v>0.8970588235294118</v>
      </c>
      <c r="F61" s="663" t="str">
        <f t="shared" si="7"/>
        <v>Cumplido</v>
      </c>
      <c r="G61" s="686"/>
    </row>
    <row r="62" spans="1:7" ht="35.4" customHeight="1">
      <c r="A62" s="660" t="s">
        <v>1345</v>
      </c>
      <c r="B62" s="680">
        <v>26</v>
      </c>
      <c r="C62" s="680"/>
      <c r="D62" s="691">
        <f t="shared" si="8"/>
        <v>26</v>
      </c>
      <c r="E62" s="662">
        <f t="shared" si="6"/>
        <v>1</v>
      </c>
      <c r="F62" s="663" t="str">
        <f t="shared" si="7"/>
        <v>Cumplido</v>
      </c>
      <c r="G62" s="686"/>
    </row>
    <row r="63" spans="1:7" ht="35.4" customHeight="1">
      <c r="A63" s="692" t="s">
        <v>1346</v>
      </c>
      <c r="B63" s="678">
        <v>28</v>
      </c>
      <c r="C63" s="678">
        <v>2</v>
      </c>
      <c r="D63" s="691">
        <f t="shared" si="8"/>
        <v>30</v>
      </c>
      <c r="E63" s="662">
        <f t="shared" si="6"/>
        <v>0.93333333333333335</v>
      </c>
      <c r="F63" s="663" t="str">
        <f t="shared" si="7"/>
        <v>Cumplido</v>
      </c>
      <c r="G63" s="686"/>
    </row>
    <row r="64" spans="1:7" ht="21.6" customHeight="1">
      <c r="A64" s="693" t="s">
        <v>1347</v>
      </c>
      <c r="B64" s="680">
        <v>67</v>
      </c>
      <c r="C64" s="680">
        <v>3</v>
      </c>
      <c r="D64" s="691">
        <f t="shared" si="8"/>
        <v>70</v>
      </c>
      <c r="E64" s="662">
        <f t="shared" si="6"/>
        <v>0.95714285714285718</v>
      </c>
      <c r="F64" s="663" t="str">
        <f t="shared" si="7"/>
        <v>Cumplido</v>
      </c>
      <c r="G64" s="686"/>
    </row>
    <row r="65" spans="1:7" ht="21.6" customHeight="1">
      <c r="A65" s="660" t="s">
        <v>1348</v>
      </c>
      <c r="B65" s="680">
        <v>15</v>
      </c>
      <c r="C65" s="680">
        <v>1</v>
      </c>
      <c r="D65" s="691">
        <f t="shared" si="8"/>
        <v>16</v>
      </c>
      <c r="E65" s="662">
        <f t="shared" si="6"/>
        <v>0.9375</v>
      </c>
      <c r="F65" s="663" t="str">
        <f t="shared" si="7"/>
        <v>Cumplido</v>
      </c>
      <c r="G65" s="686"/>
    </row>
    <row r="66" spans="1:7" ht="57.6" customHeight="1">
      <c r="A66" s="660" t="s">
        <v>1349</v>
      </c>
      <c r="B66" s="680">
        <v>0</v>
      </c>
      <c r="C66" s="680">
        <v>0</v>
      </c>
      <c r="D66" s="661">
        <f t="shared" si="8"/>
        <v>0</v>
      </c>
      <c r="E66" s="674"/>
      <c r="F66" s="675" t="str">
        <f t="shared" si="7"/>
        <v>No cumplido</v>
      </c>
      <c r="G66" s="686" t="s">
        <v>1350</v>
      </c>
    </row>
    <row r="67" spans="1:7" ht="31.8" customHeight="1">
      <c r="A67" s="660" t="s">
        <v>1351</v>
      </c>
      <c r="B67" s="680">
        <v>34</v>
      </c>
      <c r="C67" s="680">
        <v>2</v>
      </c>
      <c r="D67" s="661">
        <f t="shared" si="8"/>
        <v>36</v>
      </c>
      <c r="E67" s="662">
        <f t="shared" si="6"/>
        <v>0.94444444444444442</v>
      </c>
      <c r="F67" s="663" t="str">
        <f t="shared" si="7"/>
        <v>Cumplido</v>
      </c>
      <c r="G67" s="686"/>
    </row>
    <row r="68" spans="1:7" ht="31.8" customHeight="1">
      <c r="A68" s="693" t="s">
        <v>1352</v>
      </c>
      <c r="B68" s="694">
        <v>33</v>
      </c>
      <c r="C68" s="694">
        <v>3</v>
      </c>
      <c r="D68" s="691">
        <f t="shared" si="8"/>
        <v>36</v>
      </c>
      <c r="E68" s="662">
        <f t="shared" si="6"/>
        <v>0.91666666666666663</v>
      </c>
      <c r="F68" s="663" t="str">
        <f t="shared" si="7"/>
        <v>Cumplido</v>
      </c>
      <c r="G68" s="686"/>
    </row>
    <row r="69" spans="1:7" ht="31.8" customHeight="1">
      <c r="A69" s="660" t="s">
        <v>1353</v>
      </c>
      <c r="B69" s="680">
        <v>79</v>
      </c>
      <c r="C69" s="680">
        <v>9</v>
      </c>
      <c r="D69" s="661">
        <f t="shared" si="8"/>
        <v>88</v>
      </c>
      <c r="E69" s="662">
        <f t="shared" si="6"/>
        <v>0.89772727272727271</v>
      </c>
      <c r="F69" s="663" t="str">
        <f t="shared" si="7"/>
        <v>Cumplido</v>
      </c>
      <c r="G69" s="686"/>
    </row>
    <row r="70" spans="1:7" ht="31.8" customHeight="1">
      <c r="A70" s="660" t="s">
        <v>1354</v>
      </c>
      <c r="B70" s="695">
        <v>62</v>
      </c>
      <c r="C70" s="695">
        <v>0</v>
      </c>
      <c r="D70" s="661">
        <f t="shared" si="8"/>
        <v>62</v>
      </c>
      <c r="E70" s="662">
        <f t="shared" si="6"/>
        <v>1</v>
      </c>
      <c r="F70" s="663" t="str">
        <f t="shared" si="7"/>
        <v>Cumplido</v>
      </c>
      <c r="G70" s="686"/>
    </row>
    <row r="71" spans="1:7" ht="31.8" customHeight="1">
      <c r="A71" s="687" t="s">
        <v>1355</v>
      </c>
      <c r="B71" s="680">
        <v>22</v>
      </c>
      <c r="C71" s="680"/>
      <c r="D71" s="661">
        <f t="shared" si="8"/>
        <v>22</v>
      </c>
      <c r="E71" s="662">
        <f t="shared" si="6"/>
        <v>1</v>
      </c>
      <c r="F71" s="663" t="str">
        <f t="shared" si="7"/>
        <v>Cumplido</v>
      </c>
      <c r="G71" s="686"/>
    </row>
    <row r="72" spans="1:7" ht="21.6" customHeight="1">
      <c r="A72" s="664" t="s">
        <v>53</v>
      </c>
      <c r="B72" s="696">
        <f>SUM(B53:B71)</f>
        <v>652</v>
      </c>
      <c r="C72" s="697">
        <f>SUM(C53:C71)</f>
        <v>28</v>
      </c>
      <c r="D72" s="661">
        <f>B72+C72</f>
        <v>680</v>
      </c>
      <c r="E72" s="668">
        <f t="shared" si="6"/>
        <v>0.95882352941176474</v>
      </c>
      <c r="F72" s="669" t="str">
        <f t="shared" si="7"/>
        <v>Cumplido</v>
      </c>
      <c r="G72" s="686"/>
    </row>
    <row r="74" spans="1:7" ht="36">
      <c r="A74" s="656" t="s">
        <v>1400</v>
      </c>
      <c r="B74" s="632" t="s">
        <v>1359</v>
      </c>
      <c r="C74" s="633" t="s">
        <v>1360</v>
      </c>
      <c r="D74" s="634" t="s">
        <v>1361</v>
      </c>
      <c r="E74" s="642" t="s">
        <v>1362</v>
      </c>
      <c r="F74" s="634" t="s">
        <v>1363</v>
      </c>
    </row>
    <row r="75" spans="1:7" ht="18">
      <c r="A75" s="656"/>
      <c r="B75" s="680">
        <v>5538</v>
      </c>
      <c r="C75" s="680">
        <v>367</v>
      </c>
      <c r="D75" s="703">
        <v>5905</v>
      </c>
      <c r="E75" s="706">
        <v>0.93784928027095682</v>
      </c>
      <c r="F75" s="704">
        <v>0.97</v>
      </c>
    </row>
    <row r="76" spans="1:7" ht="21" customHeight="1"/>
    <row r="77" spans="1:7" ht="36">
      <c r="A77" s="700" t="s">
        <v>1316</v>
      </c>
      <c r="B77" s="701" t="s">
        <v>1359</v>
      </c>
      <c r="C77" s="702" t="s">
        <v>1360</v>
      </c>
      <c r="D77" s="638" t="s">
        <v>1364</v>
      </c>
      <c r="E77" s="644" t="s">
        <v>1365</v>
      </c>
      <c r="F77" s="326" t="s">
        <v>13</v>
      </c>
      <c r="G77" s="326" t="s">
        <v>1366</v>
      </c>
    </row>
    <row r="78" spans="1:7" ht="18">
      <c r="A78" s="705" t="s">
        <v>1367</v>
      </c>
      <c r="B78" s="708">
        <v>340</v>
      </c>
      <c r="C78" s="703">
        <v>42</v>
      </c>
      <c r="D78" s="703">
        <v>382</v>
      </c>
      <c r="E78" s="706">
        <v>0.89005235602094246</v>
      </c>
      <c r="F78" s="663" t="s">
        <v>1369</v>
      </c>
      <c r="G78" s="655"/>
    </row>
    <row r="79" spans="1:7" ht="18">
      <c r="A79" s="705" t="s">
        <v>1368</v>
      </c>
      <c r="B79" s="708">
        <v>882</v>
      </c>
      <c r="C79" s="703">
        <v>55</v>
      </c>
      <c r="D79" s="703">
        <v>898</v>
      </c>
      <c r="E79" s="706">
        <v>0.98218262806236079</v>
      </c>
      <c r="F79" s="663" t="s">
        <v>1369</v>
      </c>
      <c r="G79" s="655"/>
    </row>
    <row r="80" spans="1:7" ht="18">
      <c r="A80" s="687" t="s">
        <v>1370</v>
      </c>
      <c r="B80" s="708">
        <v>28</v>
      </c>
      <c r="C80" s="703">
        <v>1</v>
      </c>
      <c r="D80" s="703">
        <v>29</v>
      </c>
      <c r="E80" s="706">
        <v>0.96551724137931039</v>
      </c>
      <c r="F80" s="663" t="s">
        <v>1369</v>
      </c>
      <c r="G80" s="655"/>
    </row>
    <row r="81" spans="1:7" ht="18">
      <c r="A81" s="687" t="s">
        <v>1371</v>
      </c>
      <c r="B81" s="709">
        <v>296</v>
      </c>
      <c r="C81" s="680">
        <v>35</v>
      </c>
      <c r="D81" s="680">
        <v>331</v>
      </c>
      <c r="E81" s="707">
        <v>0.89425981873111782</v>
      </c>
      <c r="F81" s="663" t="s">
        <v>1369</v>
      </c>
      <c r="G81" s="655"/>
    </row>
    <row r="82" spans="1:7" ht="18">
      <c r="A82" s="687" t="s">
        <v>1372</v>
      </c>
      <c r="B82" s="709">
        <v>44</v>
      </c>
      <c r="C82" s="680">
        <v>7</v>
      </c>
      <c r="D82" s="680">
        <v>51</v>
      </c>
      <c r="E82" s="707">
        <v>0.86274509803921573</v>
      </c>
      <c r="F82" s="663" t="s">
        <v>1369</v>
      </c>
      <c r="G82" s="655"/>
    </row>
    <row r="83" spans="1:7" ht="18">
      <c r="A83" s="687" t="s">
        <v>1373</v>
      </c>
      <c r="B83" s="709">
        <v>128</v>
      </c>
      <c r="C83" s="680">
        <v>7</v>
      </c>
      <c r="D83" s="680">
        <v>135</v>
      </c>
      <c r="E83" s="707">
        <v>0.94814814814814818</v>
      </c>
      <c r="F83" s="663" t="s">
        <v>32</v>
      </c>
      <c r="G83" s="655"/>
    </row>
    <row r="84" spans="1:7" ht="36">
      <c r="A84" s="687" t="s">
        <v>1399</v>
      </c>
      <c r="B84" s="709">
        <v>125</v>
      </c>
      <c r="C84" s="680">
        <v>1</v>
      </c>
      <c r="D84" s="680">
        <v>126</v>
      </c>
      <c r="E84" s="707">
        <v>0.99206349206349209</v>
      </c>
      <c r="F84" s="663" t="s">
        <v>32</v>
      </c>
      <c r="G84" s="655"/>
    </row>
    <row r="85" spans="1:7" ht="18">
      <c r="A85" s="687" t="s">
        <v>1374</v>
      </c>
      <c r="B85" s="709">
        <v>126</v>
      </c>
      <c r="C85" s="680">
        <v>1</v>
      </c>
      <c r="D85" s="680">
        <v>127</v>
      </c>
      <c r="E85" s="707">
        <v>0.99212598425196852</v>
      </c>
      <c r="F85" s="663" t="s">
        <v>32</v>
      </c>
      <c r="G85" s="655"/>
    </row>
    <row r="86" spans="1:7" ht="18">
      <c r="A86" s="687" t="s">
        <v>1063</v>
      </c>
      <c r="B86" s="709">
        <v>53</v>
      </c>
      <c r="C86" s="680">
        <v>1</v>
      </c>
      <c r="D86" s="680">
        <v>54</v>
      </c>
      <c r="E86" s="707">
        <v>0.98148148148148151</v>
      </c>
      <c r="F86" s="663" t="s">
        <v>32</v>
      </c>
      <c r="G86" s="655"/>
    </row>
    <row r="87" spans="1:7" ht="18">
      <c r="A87" s="687" t="s">
        <v>1375</v>
      </c>
      <c r="B87" s="709">
        <v>44</v>
      </c>
      <c r="C87" s="680">
        <v>1</v>
      </c>
      <c r="D87" s="680">
        <v>45</v>
      </c>
      <c r="E87" s="707">
        <v>0.97777777777777775</v>
      </c>
      <c r="F87" s="663" t="s">
        <v>32</v>
      </c>
      <c r="G87" s="655"/>
    </row>
    <row r="88" spans="1:7" ht="18">
      <c r="A88" s="687" t="s">
        <v>1376</v>
      </c>
      <c r="B88" s="709">
        <v>38</v>
      </c>
      <c r="C88" s="680">
        <v>1</v>
      </c>
      <c r="D88" s="680">
        <v>39</v>
      </c>
      <c r="E88" s="707">
        <v>0.97435897435897434</v>
      </c>
      <c r="F88" s="663" t="s">
        <v>32</v>
      </c>
      <c r="G88" s="655"/>
    </row>
    <row r="89" spans="1:7" ht="18">
      <c r="A89" s="705" t="s">
        <v>1377</v>
      </c>
      <c r="B89" s="708">
        <v>415</v>
      </c>
      <c r="C89" s="703">
        <v>25</v>
      </c>
      <c r="D89" s="703">
        <v>440</v>
      </c>
      <c r="E89" s="706">
        <v>0.94318181818181823</v>
      </c>
      <c r="F89" s="663" t="s">
        <v>32</v>
      </c>
      <c r="G89" s="655"/>
    </row>
    <row r="90" spans="1:7" ht="18">
      <c r="A90" s="687" t="s">
        <v>1378</v>
      </c>
      <c r="B90" s="709">
        <v>30</v>
      </c>
      <c r="C90" s="680">
        <v>2</v>
      </c>
      <c r="D90" s="680">
        <v>32</v>
      </c>
      <c r="E90" s="707">
        <v>0.9375</v>
      </c>
      <c r="F90" s="663" t="s">
        <v>32</v>
      </c>
      <c r="G90" s="655"/>
    </row>
    <row r="91" spans="1:7" ht="18">
      <c r="A91" s="687" t="s">
        <v>1379</v>
      </c>
      <c r="B91" s="709">
        <v>9</v>
      </c>
      <c r="C91" s="680">
        <v>0</v>
      </c>
      <c r="D91" s="680">
        <v>9</v>
      </c>
      <c r="E91" s="707">
        <v>1</v>
      </c>
      <c r="F91" s="663" t="s">
        <v>32</v>
      </c>
      <c r="G91" s="655"/>
    </row>
    <row r="92" spans="1:7" ht="18">
      <c r="A92" s="687" t="s">
        <v>1380</v>
      </c>
      <c r="B92" s="709">
        <v>52</v>
      </c>
      <c r="C92" s="680">
        <v>5</v>
      </c>
      <c r="D92" s="680">
        <v>57</v>
      </c>
      <c r="E92" s="707">
        <v>0.91228070175438591</v>
      </c>
      <c r="F92" s="663" t="s">
        <v>32</v>
      </c>
      <c r="G92" s="655"/>
    </row>
    <row r="93" spans="1:7" ht="18">
      <c r="A93" s="687" t="s">
        <v>1381</v>
      </c>
      <c r="B93" s="709">
        <v>26</v>
      </c>
      <c r="C93" s="680">
        <v>0</v>
      </c>
      <c r="D93" s="680">
        <v>26</v>
      </c>
      <c r="E93" s="707">
        <v>1</v>
      </c>
      <c r="F93" s="663" t="s">
        <v>32</v>
      </c>
      <c r="G93" s="655"/>
    </row>
    <row r="94" spans="1:7" ht="18">
      <c r="A94" s="687" t="s">
        <v>1382</v>
      </c>
      <c r="B94" s="709">
        <v>26</v>
      </c>
      <c r="C94" s="680">
        <v>3</v>
      </c>
      <c r="D94" s="680">
        <v>29</v>
      </c>
      <c r="E94" s="707">
        <v>0.89655172413793105</v>
      </c>
      <c r="F94" s="663" t="s">
        <v>32</v>
      </c>
      <c r="G94" s="655"/>
    </row>
    <row r="95" spans="1:7" ht="18">
      <c r="A95" s="687" t="s">
        <v>1383</v>
      </c>
      <c r="B95" s="709">
        <v>16</v>
      </c>
      <c r="C95" s="680">
        <v>0</v>
      </c>
      <c r="D95" s="680">
        <v>16</v>
      </c>
      <c r="E95" s="707">
        <v>1</v>
      </c>
      <c r="F95" s="663" t="s">
        <v>32</v>
      </c>
      <c r="G95" s="655"/>
    </row>
    <row r="96" spans="1:7" ht="18">
      <c r="A96" s="687" t="s">
        <v>1384</v>
      </c>
      <c r="B96" s="709">
        <v>60</v>
      </c>
      <c r="C96" s="680">
        <v>3</v>
      </c>
      <c r="D96" s="680">
        <v>63</v>
      </c>
      <c r="E96" s="707">
        <v>0.95238095238095233</v>
      </c>
      <c r="F96" s="663" t="s">
        <v>32</v>
      </c>
      <c r="G96" s="655"/>
    </row>
    <row r="97" spans="1:7" ht="18">
      <c r="A97" s="687" t="s">
        <v>1385</v>
      </c>
      <c r="B97" s="709">
        <v>57</v>
      </c>
      <c r="C97" s="680">
        <v>0</v>
      </c>
      <c r="D97" s="680">
        <v>57</v>
      </c>
      <c r="E97" s="707">
        <v>1</v>
      </c>
      <c r="F97" s="663" t="s">
        <v>32</v>
      </c>
      <c r="G97" s="655"/>
    </row>
    <row r="98" spans="1:7" ht="18">
      <c r="A98" s="687" t="s">
        <v>1386</v>
      </c>
      <c r="B98" s="709">
        <v>78</v>
      </c>
      <c r="C98" s="680">
        <v>9</v>
      </c>
      <c r="D98" s="680">
        <v>87</v>
      </c>
      <c r="E98" s="707">
        <v>0.89655172413793105</v>
      </c>
      <c r="F98" s="663" t="s">
        <v>32</v>
      </c>
      <c r="G98" s="655"/>
    </row>
    <row r="99" spans="1:7" ht="18">
      <c r="A99" s="687" t="s">
        <v>1387</v>
      </c>
      <c r="B99" s="709">
        <v>61</v>
      </c>
      <c r="C99" s="680">
        <v>3</v>
      </c>
      <c r="D99" s="680">
        <v>64</v>
      </c>
      <c r="E99" s="707">
        <v>0.953125</v>
      </c>
      <c r="F99" s="663" t="s">
        <v>32</v>
      </c>
      <c r="G99" s="655"/>
    </row>
    <row r="100" spans="1:7" ht="18">
      <c r="A100" s="705" t="s">
        <v>1388</v>
      </c>
      <c r="B100" s="708">
        <v>4241</v>
      </c>
      <c r="C100" s="703">
        <v>287</v>
      </c>
      <c r="D100" s="703">
        <v>4528</v>
      </c>
      <c r="E100" s="706">
        <v>0.93661660777385158</v>
      </c>
      <c r="F100" s="663" t="s">
        <v>32</v>
      </c>
      <c r="G100" s="655"/>
    </row>
    <row r="101" spans="1:7" ht="18">
      <c r="A101" s="687" t="s">
        <v>1389</v>
      </c>
      <c r="B101" s="709">
        <v>175</v>
      </c>
      <c r="C101" s="680">
        <v>0</v>
      </c>
      <c r="D101" s="680">
        <v>175</v>
      </c>
      <c r="E101" s="707">
        <v>1</v>
      </c>
      <c r="F101" s="663" t="s">
        <v>32</v>
      </c>
      <c r="G101" s="655"/>
    </row>
    <row r="102" spans="1:7" ht="28.8">
      <c r="A102" s="687" t="s">
        <v>1390</v>
      </c>
      <c r="B102" s="709">
        <v>459</v>
      </c>
      <c r="C102" s="680">
        <v>126</v>
      </c>
      <c r="D102" s="680">
        <v>585</v>
      </c>
      <c r="E102" s="707">
        <v>0.7846153846153846</v>
      </c>
      <c r="F102" s="675" t="s">
        <v>1391</v>
      </c>
      <c r="G102" s="655" t="s">
        <v>1392</v>
      </c>
    </row>
    <row r="103" spans="1:7" ht="18">
      <c r="A103" s="687" t="s">
        <v>1393</v>
      </c>
      <c r="B103" s="709">
        <v>1182</v>
      </c>
      <c r="C103" s="680">
        <v>53</v>
      </c>
      <c r="D103" s="680">
        <v>1235</v>
      </c>
      <c r="E103" s="707">
        <v>0.95708502024291497</v>
      </c>
      <c r="F103" s="663" t="s">
        <v>1369</v>
      </c>
      <c r="G103" s="655"/>
    </row>
    <row r="104" spans="1:7" ht="18">
      <c r="A104" s="687" t="s">
        <v>1394</v>
      </c>
      <c r="B104" s="709">
        <v>248</v>
      </c>
      <c r="C104" s="680">
        <v>23</v>
      </c>
      <c r="D104" s="680">
        <v>271</v>
      </c>
      <c r="E104" s="707">
        <v>0.91512915129151295</v>
      </c>
      <c r="F104" s="663" t="s">
        <v>1369</v>
      </c>
      <c r="G104" s="655"/>
    </row>
    <row r="105" spans="1:7" ht="18">
      <c r="A105" s="687" t="s">
        <v>1395</v>
      </c>
      <c r="B105" s="709">
        <v>651</v>
      </c>
      <c r="C105" s="680">
        <v>21</v>
      </c>
      <c r="D105" s="680">
        <v>672</v>
      </c>
      <c r="E105" s="707">
        <v>0.96875</v>
      </c>
      <c r="F105" s="663" t="s">
        <v>1369</v>
      </c>
      <c r="G105" s="655"/>
    </row>
    <row r="106" spans="1:7" ht="18">
      <c r="A106" s="687" t="s">
        <v>1396</v>
      </c>
      <c r="B106" s="709">
        <v>343</v>
      </c>
      <c r="C106" s="680">
        <v>7</v>
      </c>
      <c r="D106" s="680">
        <v>350</v>
      </c>
      <c r="E106" s="707">
        <v>0.98</v>
      </c>
      <c r="F106" s="663" t="s">
        <v>1369</v>
      </c>
      <c r="G106" s="655"/>
    </row>
    <row r="107" spans="1:7" ht="18">
      <c r="A107" s="687" t="s">
        <v>1397</v>
      </c>
      <c r="B107" s="709">
        <v>306</v>
      </c>
      <c r="C107" s="680">
        <v>23</v>
      </c>
      <c r="D107" s="680">
        <v>329</v>
      </c>
      <c r="E107" s="707">
        <v>0.93009118541033431</v>
      </c>
      <c r="F107" s="663" t="s">
        <v>1369</v>
      </c>
      <c r="G107" s="655"/>
    </row>
    <row r="108" spans="1:7" ht="18">
      <c r="A108" s="687" t="s">
        <v>1398</v>
      </c>
      <c r="B108" s="709">
        <v>877</v>
      </c>
      <c r="C108" s="680">
        <v>34</v>
      </c>
      <c r="D108" s="680">
        <v>911</v>
      </c>
      <c r="E108" s="707">
        <v>0.96267837541163559</v>
      </c>
      <c r="F108" s="663" t="s">
        <v>1369</v>
      </c>
      <c r="G108" s="655"/>
    </row>
    <row r="109" spans="1:7" ht="21.6" customHeight="1">
      <c r="A109" s="664" t="s">
        <v>1313</v>
      </c>
      <c r="B109" s="696">
        <v>5538</v>
      </c>
      <c r="C109" s="697">
        <v>367</v>
      </c>
      <c r="D109" s="661">
        <v>5905</v>
      </c>
      <c r="E109" s="668">
        <v>0.93784928027095682</v>
      </c>
      <c r="F109" s="663" t="s">
        <v>1369</v>
      </c>
      <c r="G109" s="686"/>
    </row>
    <row r="111" spans="1:7" ht="36">
      <c r="A111" s="710"/>
      <c r="B111" s="711" t="s">
        <v>1359</v>
      </c>
      <c r="C111" s="712" t="s">
        <v>1360</v>
      </c>
      <c r="D111" s="634" t="s">
        <v>1361</v>
      </c>
      <c r="E111" s="634" t="s">
        <v>1401</v>
      </c>
      <c r="F111" s="634" t="s">
        <v>1402</v>
      </c>
      <c r="G111" s="710"/>
    </row>
    <row r="112" spans="1:7" ht="18">
      <c r="A112" s="710"/>
      <c r="B112" s="713">
        <f>B170</f>
        <v>1494</v>
      </c>
      <c r="C112" s="713">
        <f>C170</f>
        <v>98</v>
      </c>
      <c r="D112" s="713">
        <f>D170</f>
        <v>1592</v>
      </c>
      <c r="E112" s="714">
        <f>E170</f>
        <v>0.93844221105527637</v>
      </c>
      <c r="F112" s="714">
        <v>0.93</v>
      </c>
      <c r="G112" s="710"/>
    </row>
    <row r="113" spans="1:7" ht="18">
      <c r="A113" s="715"/>
      <c r="B113" s="716" t="s">
        <v>1403</v>
      </c>
      <c r="C113" s="716"/>
      <c r="D113" s="716"/>
      <c r="E113" s="716"/>
      <c r="F113" s="710"/>
      <c r="G113" s="710"/>
    </row>
    <row r="114" spans="1:7" ht="36">
      <c r="A114" s="634" t="s">
        <v>1316</v>
      </c>
      <c r="B114" s="717" t="s">
        <v>1359</v>
      </c>
      <c r="C114" s="712" t="s">
        <v>1360</v>
      </c>
      <c r="D114" s="326" t="s">
        <v>1364</v>
      </c>
      <c r="E114" s="326" t="s">
        <v>1404</v>
      </c>
      <c r="F114" s="718" t="s">
        <v>13</v>
      </c>
      <c r="G114" s="719" t="s">
        <v>1336</v>
      </c>
    </row>
    <row r="115" spans="1:7" ht="18">
      <c r="A115" s="720" t="s">
        <v>1337</v>
      </c>
      <c r="B115" s="721">
        <f>B116+B117+B118</f>
        <v>37</v>
      </c>
      <c r="C115" s="721">
        <v>1</v>
      </c>
      <c r="D115" s="721">
        <f>B115+C115</f>
        <v>38</v>
      </c>
      <c r="E115" s="722">
        <f>B115/D115</f>
        <v>0.97368421052631582</v>
      </c>
      <c r="F115" s="711" t="s">
        <v>32</v>
      </c>
      <c r="G115" s="723"/>
    </row>
    <row r="116" spans="1:7" ht="36">
      <c r="A116" s="724" t="s">
        <v>1405</v>
      </c>
      <c r="B116" s="725">
        <v>26</v>
      </c>
      <c r="C116" s="725">
        <v>1</v>
      </c>
      <c r="D116" s="725">
        <f>B116+C116</f>
        <v>27</v>
      </c>
      <c r="E116" s="726">
        <f t="shared" ref="E116:E123" si="9">B116/D116</f>
        <v>0.96296296296296291</v>
      </c>
      <c r="F116" s="711" t="s">
        <v>32</v>
      </c>
      <c r="G116" s="727"/>
    </row>
    <row r="117" spans="1:7" ht="108">
      <c r="A117" s="654" t="s">
        <v>49</v>
      </c>
      <c r="B117" s="728">
        <v>4</v>
      </c>
      <c r="C117" s="728">
        <v>10</v>
      </c>
      <c r="D117" s="695">
        <f>B117+C117</f>
        <v>14</v>
      </c>
      <c r="E117" s="726">
        <f>B117/D117</f>
        <v>0.2857142857142857</v>
      </c>
      <c r="F117" s="712" t="s">
        <v>1391</v>
      </c>
      <c r="G117" s="729" t="s">
        <v>1406</v>
      </c>
    </row>
    <row r="118" spans="1:7" ht="108">
      <c r="A118" s="654" t="s">
        <v>1407</v>
      </c>
      <c r="B118" s="728">
        <v>7</v>
      </c>
      <c r="C118" s="728">
        <v>21</v>
      </c>
      <c r="D118" s="695">
        <f>B118+C118</f>
        <v>28</v>
      </c>
      <c r="E118" s="726">
        <f t="shared" si="9"/>
        <v>0.25</v>
      </c>
      <c r="F118" s="712" t="s">
        <v>1391</v>
      </c>
      <c r="G118" s="729" t="s">
        <v>1408</v>
      </c>
    </row>
    <row r="119" spans="1:7" ht="18">
      <c r="A119" s="730" t="s">
        <v>1409</v>
      </c>
      <c r="B119" s="725">
        <v>80</v>
      </c>
      <c r="C119" s="725">
        <v>4</v>
      </c>
      <c r="D119" s="695">
        <f>B119+C119</f>
        <v>84</v>
      </c>
      <c r="E119" s="726">
        <f t="shared" si="9"/>
        <v>0.95238095238095233</v>
      </c>
      <c r="F119" s="711" t="s">
        <v>1369</v>
      </c>
      <c r="G119" s="727"/>
    </row>
    <row r="120" spans="1:7" ht="18">
      <c r="A120" s="731" t="s">
        <v>1410</v>
      </c>
      <c r="B120" s="732">
        <f>SUM(B121:B124)</f>
        <v>247</v>
      </c>
      <c r="C120" s="732">
        <f>SUM(C121:C124)</f>
        <v>31</v>
      </c>
      <c r="D120" s="732">
        <f>SUM(D121:D124)</f>
        <v>278</v>
      </c>
      <c r="E120" s="733">
        <f t="shared" si="9"/>
        <v>0.88848920863309355</v>
      </c>
      <c r="F120" s="711" t="s">
        <v>1369</v>
      </c>
      <c r="G120" s="727"/>
    </row>
    <row r="121" spans="1:7" ht="18">
      <c r="A121" s="654" t="s">
        <v>1411</v>
      </c>
      <c r="B121" s="671">
        <v>42</v>
      </c>
      <c r="C121" s="671">
        <v>7</v>
      </c>
      <c r="D121" s="728">
        <f>B121+C121</f>
        <v>49</v>
      </c>
      <c r="E121" s="726">
        <f t="shared" si="9"/>
        <v>0.8571428571428571</v>
      </c>
      <c r="F121" s="711" t="s">
        <v>1369</v>
      </c>
      <c r="G121" s="723"/>
    </row>
    <row r="122" spans="1:7" ht="18">
      <c r="A122" s="654" t="s">
        <v>1412</v>
      </c>
      <c r="B122" s="671">
        <v>107</v>
      </c>
      <c r="C122" s="671">
        <v>15</v>
      </c>
      <c r="D122" s="728">
        <f t="shared" ref="D122:D140" si="10">B122+C122</f>
        <v>122</v>
      </c>
      <c r="E122" s="726">
        <f t="shared" si="9"/>
        <v>0.87704918032786883</v>
      </c>
      <c r="F122" s="711" t="s">
        <v>1369</v>
      </c>
      <c r="G122" s="723"/>
    </row>
    <row r="123" spans="1:7" ht="18">
      <c r="A123" s="654" t="s">
        <v>1413</v>
      </c>
      <c r="B123" s="671">
        <v>27</v>
      </c>
      <c r="C123" s="671">
        <v>3</v>
      </c>
      <c r="D123" s="728">
        <f t="shared" si="10"/>
        <v>30</v>
      </c>
      <c r="E123" s="726">
        <f t="shared" si="9"/>
        <v>0.9</v>
      </c>
      <c r="F123" s="711" t="s">
        <v>1369</v>
      </c>
      <c r="G123" s="723"/>
    </row>
    <row r="124" spans="1:7" ht="18">
      <c r="A124" s="654" t="s">
        <v>1414</v>
      </c>
      <c r="B124" s="671">
        <v>71</v>
      </c>
      <c r="C124" s="671">
        <v>6</v>
      </c>
      <c r="D124" s="728">
        <f t="shared" si="10"/>
        <v>77</v>
      </c>
      <c r="E124" s="726">
        <f>B124/D124</f>
        <v>0.92207792207792205</v>
      </c>
      <c r="F124" s="711" t="s">
        <v>1369</v>
      </c>
      <c r="G124" s="723"/>
    </row>
    <row r="125" spans="1:7" ht="18">
      <c r="A125" s="734" t="s">
        <v>1415</v>
      </c>
      <c r="B125" s="735">
        <f>SUM(B126:B135)+B136</f>
        <v>369</v>
      </c>
      <c r="C125" s="735">
        <f>SUM(C126:C135)+C136</f>
        <v>31</v>
      </c>
      <c r="D125" s="735">
        <f t="shared" si="10"/>
        <v>400</v>
      </c>
      <c r="E125" s="733">
        <f>B125/D125</f>
        <v>0.92249999999999999</v>
      </c>
      <c r="F125" s="711" t="s">
        <v>32</v>
      </c>
      <c r="G125" s="727"/>
    </row>
    <row r="126" spans="1:7" ht="18">
      <c r="A126" s="654" t="s">
        <v>1416</v>
      </c>
      <c r="B126" s="695">
        <v>58</v>
      </c>
      <c r="C126" s="695">
        <v>7</v>
      </c>
      <c r="D126" s="725">
        <f>B126+C126</f>
        <v>65</v>
      </c>
      <c r="E126" s="726">
        <f>B126/D126</f>
        <v>0.89230769230769236</v>
      </c>
      <c r="F126" s="711" t="s">
        <v>32</v>
      </c>
      <c r="G126" s="723"/>
    </row>
    <row r="127" spans="1:7" ht="36">
      <c r="A127" s="676" t="s">
        <v>1417</v>
      </c>
      <c r="B127" s="695">
        <v>54</v>
      </c>
      <c r="C127" s="695">
        <v>0</v>
      </c>
      <c r="D127" s="728">
        <f t="shared" si="10"/>
        <v>54</v>
      </c>
      <c r="E127" s="726">
        <f>B127/D127</f>
        <v>1</v>
      </c>
      <c r="F127" s="711" t="s">
        <v>1369</v>
      </c>
      <c r="G127" s="723"/>
    </row>
    <row r="128" spans="1:7" ht="36">
      <c r="A128" s="676" t="s">
        <v>1418</v>
      </c>
      <c r="B128" s="695">
        <v>21</v>
      </c>
      <c r="C128" s="695">
        <v>0</v>
      </c>
      <c r="D128" s="728">
        <f t="shared" si="10"/>
        <v>21</v>
      </c>
      <c r="E128" s="726">
        <f t="shared" ref="E128:E169" si="11">B128/D128</f>
        <v>1</v>
      </c>
      <c r="F128" s="711" t="s">
        <v>32</v>
      </c>
      <c r="G128" s="723"/>
    </row>
    <row r="129" spans="1:7" ht="36">
      <c r="A129" s="654" t="s">
        <v>1419</v>
      </c>
      <c r="B129" s="695">
        <v>24</v>
      </c>
      <c r="C129" s="695">
        <v>0</v>
      </c>
      <c r="D129" s="728">
        <f t="shared" si="10"/>
        <v>24</v>
      </c>
      <c r="E129" s="726">
        <f t="shared" si="11"/>
        <v>1</v>
      </c>
      <c r="F129" s="711" t="s">
        <v>32</v>
      </c>
      <c r="G129" s="723"/>
    </row>
    <row r="130" spans="1:7" ht="18">
      <c r="A130" s="654" t="s">
        <v>1420</v>
      </c>
      <c r="B130" s="695">
        <v>31</v>
      </c>
      <c r="C130" s="695">
        <v>2</v>
      </c>
      <c r="D130" s="728">
        <f t="shared" si="10"/>
        <v>33</v>
      </c>
      <c r="E130" s="726">
        <f t="shared" si="11"/>
        <v>0.93939393939393945</v>
      </c>
      <c r="F130" s="711" t="s">
        <v>32</v>
      </c>
      <c r="G130" s="723"/>
    </row>
    <row r="131" spans="1:7" ht="72">
      <c r="A131" s="654" t="s">
        <v>1421</v>
      </c>
      <c r="B131" s="695">
        <v>25</v>
      </c>
      <c r="C131" s="695">
        <v>10</v>
      </c>
      <c r="D131" s="728">
        <f t="shared" si="10"/>
        <v>35</v>
      </c>
      <c r="E131" s="726">
        <f t="shared" si="11"/>
        <v>0.7142857142857143</v>
      </c>
      <c r="F131" s="712" t="s">
        <v>1391</v>
      </c>
      <c r="G131" s="729" t="s">
        <v>1422</v>
      </c>
    </row>
    <row r="132" spans="1:7" ht="36">
      <c r="A132" s="654" t="s">
        <v>1423</v>
      </c>
      <c r="B132" s="695">
        <v>57</v>
      </c>
      <c r="C132" s="695">
        <v>4</v>
      </c>
      <c r="D132" s="728">
        <f t="shared" si="10"/>
        <v>61</v>
      </c>
      <c r="E132" s="726">
        <f t="shared" si="11"/>
        <v>0.93442622950819676</v>
      </c>
      <c r="F132" s="711" t="s">
        <v>1369</v>
      </c>
      <c r="G132" s="723"/>
    </row>
    <row r="133" spans="1:7" ht="90">
      <c r="A133" s="654" t="s">
        <v>1424</v>
      </c>
      <c r="B133" s="695">
        <v>26</v>
      </c>
      <c r="C133" s="695">
        <v>6</v>
      </c>
      <c r="D133" s="728">
        <f t="shared" si="10"/>
        <v>32</v>
      </c>
      <c r="E133" s="726">
        <f t="shared" si="11"/>
        <v>0.8125</v>
      </c>
      <c r="F133" s="712" t="s">
        <v>1425</v>
      </c>
      <c r="G133" s="729" t="s">
        <v>1426</v>
      </c>
    </row>
    <row r="134" spans="1:7" ht="18">
      <c r="A134" s="654" t="s">
        <v>1427</v>
      </c>
      <c r="B134" s="695">
        <v>22</v>
      </c>
      <c r="C134" s="695">
        <v>2</v>
      </c>
      <c r="D134" s="728">
        <f t="shared" si="10"/>
        <v>24</v>
      </c>
      <c r="E134" s="726">
        <f t="shared" si="11"/>
        <v>0.91666666666666663</v>
      </c>
      <c r="F134" s="711" t="s">
        <v>32</v>
      </c>
      <c r="G134" s="723"/>
    </row>
    <row r="135" spans="1:7" ht="36">
      <c r="A135" s="654" t="s">
        <v>1428</v>
      </c>
      <c r="B135" s="695">
        <v>13</v>
      </c>
      <c r="C135" s="695">
        <v>0</v>
      </c>
      <c r="D135" s="728">
        <f t="shared" si="10"/>
        <v>13</v>
      </c>
      <c r="E135" s="726">
        <f t="shared" si="11"/>
        <v>1</v>
      </c>
      <c r="F135" s="711" t="s">
        <v>32</v>
      </c>
      <c r="G135" s="723"/>
    </row>
    <row r="136" spans="1:7" ht="36">
      <c r="A136" s="730" t="s">
        <v>1429</v>
      </c>
      <c r="B136" s="728">
        <f>SUM(B137:B141)</f>
        <v>38</v>
      </c>
      <c r="C136" s="728">
        <f>SUM(C137:C141)</f>
        <v>0</v>
      </c>
      <c r="D136" s="728">
        <f t="shared" si="10"/>
        <v>38</v>
      </c>
      <c r="E136" s="726">
        <f t="shared" si="11"/>
        <v>1</v>
      </c>
      <c r="F136" s="711" t="s">
        <v>32</v>
      </c>
      <c r="G136" s="727"/>
    </row>
    <row r="137" spans="1:7" ht="36">
      <c r="A137" s="692" t="s">
        <v>1430</v>
      </c>
      <c r="B137" s="695">
        <v>14</v>
      </c>
      <c r="C137" s="695">
        <v>0</v>
      </c>
      <c r="D137" s="728">
        <f t="shared" si="10"/>
        <v>14</v>
      </c>
      <c r="E137" s="726">
        <f t="shared" si="11"/>
        <v>1</v>
      </c>
      <c r="F137" s="711" t="s">
        <v>32</v>
      </c>
      <c r="G137" s="723"/>
    </row>
    <row r="138" spans="1:7" ht="36">
      <c r="A138" s="692" t="s">
        <v>1431</v>
      </c>
      <c r="B138" s="695">
        <v>5</v>
      </c>
      <c r="C138" s="695">
        <v>0</v>
      </c>
      <c r="D138" s="728">
        <f t="shared" si="10"/>
        <v>5</v>
      </c>
      <c r="E138" s="726">
        <f t="shared" si="11"/>
        <v>1</v>
      </c>
      <c r="F138" s="711" t="s">
        <v>32</v>
      </c>
      <c r="G138" s="723"/>
    </row>
    <row r="139" spans="1:7" ht="18">
      <c r="A139" s="692" t="s">
        <v>1432</v>
      </c>
      <c r="B139" s="695">
        <v>6</v>
      </c>
      <c r="C139" s="695">
        <v>0</v>
      </c>
      <c r="D139" s="728">
        <f t="shared" si="10"/>
        <v>6</v>
      </c>
      <c r="E139" s="726">
        <f t="shared" si="11"/>
        <v>1</v>
      </c>
      <c r="F139" s="711" t="s">
        <v>32</v>
      </c>
      <c r="G139" s="723"/>
    </row>
    <row r="140" spans="1:7" ht="18">
      <c r="A140" s="692" t="s">
        <v>1433</v>
      </c>
      <c r="B140" s="695">
        <v>7</v>
      </c>
      <c r="C140" s="695"/>
      <c r="D140" s="728">
        <f t="shared" si="10"/>
        <v>7</v>
      </c>
      <c r="E140" s="726">
        <f t="shared" si="11"/>
        <v>1</v>
      </c>
      <c r="F140" s="711" t="s">
        <v>32</v>
      </c>
      <c r="G140" s="723"/>
    </row>
    <row r="141" spans="1:7" ht="18">
      <c r="A141" s="692" t="s">
        <v>1434</v>
      </c>
      <c r="B141" s="695">
        <v>6</v>
      </c>
      <c r="C141" s="695">
        <v>0</v>
      </c>
      <c r="D141" s="728">
        <f>B141+C141</f>
        <v>6</v>
      </c>
      <c r="E141" s="726">
        <f t="shared" si="11"/>
        <v>1</v>
      </c>
      <c r="F141" s="711" t="s">
        <v>32</v>
      </c>
      <c r="G141" s="723"/>
    </row>
    <row r="142" spans="1:7" ht="36">
      <c r="A142" s="731" t="s">
        <v>1435</v>
      </c>
      <c r="B142" s="736">
        <v>39</v>
      </c>
      <c r="C142" s="736">
        <v>6</v>
      </c>
      <c r="D142" s="735">
        <f t="shared" ref="D142" si="12">B142+C142</f>
        <v>45</v>
      </c>
      <c r="E142" s="733">
        <f t="shared" si="11"/>
        <v>0.8666666666666667</v>
      </c>
      <c r="F142" s="711" t="s">
        <v>32</v>
      </c>
      <c r="G142" s="727"/>
    </row>
    <row r="143" spans="1:7" ht="18">
      <c r="A143" s="731" t="s">
        <v>1436</v>
      </c>
      <c r="B143" s="736">
        <f>SUM(B144:B153)+B154</f>
        <v>576</v>
      </c>
      <c r="C143" s="736">
        <f>SUM(C144:C153)+C154</f>
        <v>27</v>
      </c>
      <c r="D143" s="735">
        <f>SUM(D144:D153)+D154</f>
        <v>603</v>
      </c>
      <c r="E143" s="733">
        <f t="shared" si="11"/>
        <v>0.95522388059701491</v>
      </c>
      <c r="F143" s="711" t="s">
        <v>32</v>
      </c>
      <c r="G143" s="727"/>
    </row>
    <row r="144" spans="1:7" ht="18">
      <c r="A144" s="729" t="s">
        <v>1437</v>
      </c>
      <c r="B144" s="695">
        <v>36</v>
      </c>
      <c r="C144" s="695">
        <v>1</v>
      </c>
      <c r="D144" s="728">
        <f t="shared" ref="D144:D169" si="13">B144+C144</f>
        <v>37</v>
      </c>
      <c r="E144" s="726">
        <f t="shared" si="11"/>
        <v>0.97297297297297303</v>
      </c>
      <c r="F144" s="711" t="s">
        <v>32</v>
      </c>
      <c r="G144" s="723"/>
    </row>
    <row r="145" spans="1:7" ht="18">
      <c r="A145" s="654" t="s">
        <v>1438</v>
      </c>
      <c r="B145" s="695">
        <v>72</v>
      </c>
      <c r="C145" s="695">
        <v>0</v>
      </c>
      <c r="D145" s="728">
        <f t="shared" si="13"/>
        <v>72</v>
      </c>
      <c r="E145" s="726">
        <f t="shared" si="11"/>
        <v>1</v>
      </c>
      <c r="F145" s="711" t="s">
        <v>32</v>
      </c>
      <c r="G145" s="723"/>
    </row>
    <row r="146" spans="1:7" ht="18">
      <c r="A146" s="654" t="s">
        <v>1439</v>
      </c>
      <c r="B146" s="695">
        <v>71</v>
      </c>
      <c r="C146" s="695">
        <v>1</v>
      </c>
      <c r="D146" s="728">
        <f t="shared" si="13"/>
        <v>72</v>
      </c>
      <c r="E146" s="726">
        <f t="shared" si="11"/>
        <v>0.98611111111111116</v>
      </c>
      <c r="F146" s="711" t="s">
        <v>32</v>
      </c>
      <c r="G146" s="723"/>
    </row>
    <row r="147" spans="1:7" ht="18">
      <c r="A147" s="654" t="s">
        <v>1440</v>
      </c>
      <c r="B147" s="695">
        <v>56</v>
      </c>
      <c r="C147" s="695">
        <v>5</v>
      </c>
      <c r="D147" s="728">
        <f t="shared" si="13"/>
        <v>61</v>
      </c>
      <c r="E147" s="726">
        <f t="shared" si="11"/>
        <v>0.91803278688524592</v>
      </c>
      <c r="F147" s="711" t="s">
        <v>32</v>
      </c>
      <c r="G147" s="729"/>
    </row>
    <row r="148" spans="1:7" ht="18">
      <c r="A148" s="654" t="s">
        <v>1441</v>
      </c>
      <c r="B148" s="695">
        <v>33</v>
      </c>
      <c r="C148" s="695">
        <v>5</v>
      </c>
      <c r="D148" s="728">
        <f t="shared" si="13"/>
        <v>38</v>
      </c>
      <c r="E148" s="726">
        <f t="shared" si="11"/>
        <v>0.86842105263157898</v>
      </c>
      <c r="F148" s="711" t="s">
        <v>32</v>
      </c>
      <c r="G148" s="723"/>
    </row>
    <row r="149" spans="1:7" ht="18">
      <c r="A149" s="654" t="s">
        <v>1442</v>
      </c>
      <c r="B149" s="695">
        <v>37</v>
      </c>
      <c r="C149" s="695">
        <v>5</v>
      </c>
      <c r="D149" s="728">
        <f t="shared" si="13"/>
        <v>42</v>
      </c>
      <c r="E149" s="726">
        <f t="shared" si="11"/>
        <v>0.88095238095238093</v>
      </c>
      <c r="F149" s="711" t="s">
        <v>32</v>
      </c>
      <c r="G149" s="723"/>
    </row>
    <row r="150" spans="1:7" ht="18">
      <c r="A150" s="654" t="s">
        <v>1443</v>
      </c>
      <c r="B150" s="695">
        <v>94</v>
      </c>
      <c r="C150" s="695">
        <v>8</v>
      </c>
      <c r="D150" s="728">
        <f t="shared" si="13"/>
        <v>102</v>
      </c>
      <c r="E150" s="726">
        <f t="shared" si="11"/>
        <v>0.92156862745098034</v>
      </c>
      <c r="F150" s="711" t="s">
        <v>32</v>
      </c>
      <c r="G150" s="723"/>
    </row>
    <row r="151" spans="1:7" ht="18">
      <c r="A151" s="654" t="s">
        <v>1444</v>
      </c>
      <c r="B151" s="695">
        <v>47</v>
      </c>
      <c r="C151" s="695">
        <v>1</v>
      </c>
      <c r="D151" s="728">
        <f t="shared" si="13"/>
        <v>48</v>
      </c>
      <c r="E151" s="726">
        <f t="shared" si="11"/>
        <v>0.97916666666666663</v>
      </c>
      <c r="F151" s="711" t="s">
        <v>32</v>
      </c>
      <c r="G151" s="723"/>
    </row>
    <row r="152" spans="1:7" ht="18">
      <c r="A152" s="654" t="s">
        <v>1445</v>
      </c>
      <c r="B152" s="695">
        <v>45</v>
      </c>
      <c r="C152" s="695">
        <v>0</v>
      </c>
      <c r="D152" s="728">
        <f t="shared" si="13"/>
        <v>45</v>
      </c>
      <c r="E152" s="726">
        <f t="shared" si="11"/>
        <v>1</v>
      </c>
      <c r="F152" s="711" t="s">
        <v>32</v>
      </c>
      <c r="G152" s="723"/>
    </row>
    <row r="153" spans="1:7" ht="36">
      <c r="A153" s="729" t="s">
        <v>1446</v>
      </c>
      <c r="B153" s="728">
        <v>29</v>
      </c>
      <c r="C153" s="728">
        <v>0</v>
      </c>
      <c r="D153" s="728">
        <f t="shared" si="13"/>
        <v>29</v>
      </c>
      <c r="E153" s="726">
        <f t="shared" si="11"/>
        <v>1</v>
      </c>
      <c r="F153" s="711" t="s">
        <v>32</v>
      </c>
      <c r="G153" s="727"/>
    </row>
    <row r="154" spans="1:7" ht="18">
      <c r="A154" s="730" t="s">
        <v>1447</v>
      </c>
      <c r="B154" s="728">
        <f>SUM(B155:B157)</f>
        <v>56</v>
      </c>
      <c r="C154" s="728">
        <f>SUM(C155:C157)</f>
        <v>1</v>
      </c>
      <c r="D154" s="728">
        <f t="shared" si="13"/>
        <v>57</v>
      </c>
      <c r="E154" s="726">
        <f t="shared" si="11"/>
        <v>0.98245614035087714</v>
      </c>
      <c r="F154" s="711" t="s">
        <v>32</v>
      </c>
      <c r="G154" s="727"/>
    </row>
    <row r="155" spans="1:7" ht="36">
      <c r="A155" s="729" t="s">
        <v>1448</v>
      </c>
      <c r="B155" s="695">
        <v>16</v>
      </c>
      <c r="C155" s="695"/>
      <c r="D155" s="728">
        <f t="shared" si="13"/>
        <v>16</v>
      </c>
      <c r="E155" s="726">
        <f t="shared" si="11"/>
        <v>1</v>
      </c>
      <c r="F155" s="711" t="s">
        <v>32</v>
      </c>
      <c r="G155" s="723"/>
    </row>
    <row r="156" spans="1:7" ht="36">
      <c r="A156" s="654" t="s">
        <v>1449</v>
      </c>
      <c r="B156" s="695">
        <v>15</v>
      </c>
      <c r="C156" s="695">
        <v>1</v>
      </c>
      <c r="D156" s="728">
        <f t="shared" si="13"/>
        <v>16</v>
      </c>
      <c r="E156" s="726">
        <f t="shared" si="11"/>
        <v>0.9375</v>
      </c>
      <c r="F156" s="711" t="s">
        <v>32</v>
      </c>
      <c r="G156" s="723"/>
    </row>
    <row r="157" spans="1:7" ht="36">
      <c r="A157" s="654" t="s">
        <v>1450</v>
      </c>
      <c r="B157" s="725">
        <v>25</v>
      </c>
      <c r="C157" s="728">
        <v>0</v>
      </c>
      <c r="D157" s="728">
        <f t="shared" si="13"/>
        <v>25</v>
      </c>
      <c r="E157" s="726">
        <f t="shared" si="11"/>
        <v>1</v>
      </c>
      <c r="F157" s="711" t="s">
        <v>32</v>
      </c>
      <c r="G157" s="727"/>
    </row>
    <row r="158" spans="1:7" ht="36">
      <c r="A158" s="731" t="s">
        <v>1451</v>
      </c>
      <c r="B158" s="737">
        <f>SUM(B159:B163)+B167</f>
        <v>196</v>
      </c>
      <c r="C158" s="737">
        <f>SUM(C159:C163)+C167</f>
        <v>4</v>
      </c>
      <c r="D158" s="728">
        <f t="shared" si="13"/>
        <v>200</v>
      </c>
      <c r="E158" s="726">
        <f t="shared" si="11"/>
        <v>0.98</v>
      </c>
      <c r="F158" s="711" t="s">
        <v>32</v>
      </c>
      <c r="G158" s="727"/>
    </row>
    <row r="159" spans="1:7" ht="54">
      <c r="A159" s="654" t="s">
        <v>1452</v>
      </c>
      <c r="B159" s="671">
        <v>32</v>
      </c>
      <c r="C159" s="671">
        <v>0</v>
      </c>
      <c r="D159" s="728">
        <f t="shared" si="13"/>
        <v>32</v>
      </c>
      <c r="E159" s="726">
        <f t="shared" si="11"/>
        <v>1</v>
      </c>
      <c r="F159" s="711" t="s">
        <v>32</v>
      </c>
      <c r="G159" s="727"/>
    </row>
    <row r="160" spans="1:7" ht="18">
      <c r="A160" s="654" t="s">
        <v>1453</v>
      </c>
      <c r="B160" s="671">
        <v>22</v>
      </c>
      <c r="C160" s="671">
        <v>0</v>
      </c>
      <c r="D160" s="728">
        <f t="shared" si="13"/>
        <v>22</v>
      </c>
      <c r="E160" s="726">
        <f t="shared" si="11"/>
        <v>1</v>
      </c>
      <c r="F160" s="711" t="s">
        <v>32</v>
      </c>
      <c r="G160" s="723"/>
    </row>
    <row r="161" spans="1:7" ht="18">
      <c r="A161" s="654" t="s">
        <v>1454</v>
      </c>
      <c r="B161" s="671">
        <v>27</v>
      </c>
      <c r="C161" s="671">
        <v>0</v>
      </c>
      <c r="D161" s="728">
        <f t="shared" si="13"/>
        <v>27</v>
      </c>
      <c r="E161" s="726">
        <f t="shared" si="11"/>
        <v>1</v>
      </c>
      <c r="F161" s="711" t="s">
        <v>32</v>
      </c>
      <c r="G161" s="723"/>
    </row>
    <row r="162" spans="1:7" ht="18">
      <c r="A162" s="654" t="s">
        <v>1455</v>
      </c>
      <c r="B162" s="671">
        <v>33</v>
      </c>
      <c r="C162" s="671">
        <v>0</v>
      </c>
      <c r="D162" s="728">
        <f t="shared" si="13"/>
        <v>33</v>
      </c>
      <c r="E162" s="726">
        <f t="shared" si="11"/>
        <v>1</v>
      </c>
      <c r="F162" s="711" t="s">
        <v>32</v>
      </c>
      <c r="G162" s="723"/>
    </row>
    <row r="163" spans="1:7" ht="36">
      <c r="A163" s="730" t="s">
        <v>1456</v>
      </c>
      <c r="B163" s="728">
        <f>B164+B165+B166</f>
        <v>39</v>
      </c>
      <c r="C163" s="728">
        <f>C164+C165+C166</f>
        <v>0</v>
      </c>
      <c r="D163" s="728">
        <f t="shared" si="13"/>
        <v>39</v>
      </c>
      <c r="E163" s="726">
        <f t="shared" si="11"/>
        <v>1</v>
      </c>
      <c r="F163" s="711" t="s">
        <v>32</v>
      </c>
      <c r="G163" s="727"/>
    </row>
    <row r="164" spans="1:7" ht="36">
      <c r="A164" s="654" t="s">
        <v>1457</v>
      </c>
      <c r="B164" s="695">
        <v>18</v>
      </c>
      <c r="C164" s="728">
        <v>0</v>
      </c>
      <c r="D164" s="728">
        <f t="shared" si="13"/>
        <v>18</v>
      </c>
      <c r="E164" s="726">
        <f t="shared" si="11"/>
        <v>1</v>
      </c>
      <c r="F164" s="711" t="s">
        <v>32</v>
      </c>
      <c r="G164" s="723"/>
    </row>
    <row r="165" spans="1:7" ht="36">
      <c r="A165" s="654" t="s">
        <v>1458</v>
      </c>
      <c r="B165" s="695">
        <v>14</v>
      </c>
      <c r="C165" s="728">
        <v>0</v>
      </c>
      <c r="D165" s="728">
        <f t="shared" si="13"/>
        <v>14</v>
      </c>
      <c r="E165" s="726">
        <f t="shared" si="11"/>
        <v>1</v>
      </c>
      <c r="F165" s="711" t="s">
        <v>32</v>
      </c>
      <c r="G165" s="723"/>
    </row>
    <row r="166" spans="1:7" ht="18">
      <c r="A166" s="654" t="s">
        <v>1459</v>
      </c>
      <c r="B166" s="695">
        <v>7</v>
      </c>
      <c r="C166" s="728">
        <v>0</v>
      </c>
      <c r="D166" s="728">
        <f t="shared" si="13"/>
        <v>7</v>
      </c>
      <c r="E166" s="726">
        <f t="shared" si="11"/>
        <v>1</v>
      </c>
      <c r="F166" s="711" t="s">
        <v>32</v>
      </c>
      <c r="G166" s="723"/>
    </row>
    <row r="167" spans="1:7" ht="36">
      <c r="A167" s="730" t="s">
        <v>1460</v>
      </c>
      <c r="B167" s="728">
        <f>B168+B169</f>
        <v>43</v>
      </c>
      <c r="C167" s="728">
        <f>C168+C169</f>
        <v>4</v>
      </c>
      <c r="D167" s="728">
        <f t="shared" si="13"/>
        <v>47</v>
      </c>
      <c r="E167" s="726">
        <f t="shared" si="11"/>
        <v>0.91489361702127658</v>
      </c>
      <c r="F167" s="711" t="s">
        <v>1369</v>
      </c>
      <c r="G167" s="727"/>
    </row>
    <row r="168" spans="1:7" ht="36">
      <c r="A168" s="676" t="s">
        <v>1461</v>
      </c>
      <c r="B168" s="695">
        <v>22</v>
      </c>
      <c r="C168" s="695">
        <v>1</v>
      </c>
      <c r="D168" s="728">
        <f t="shared" si="13"/>
        <v>23</v>
      </c>
      <c r="E168" s="726">
        <f t="shared" si="11"/>
        <v>0.95652173913043481</v>
      </c>
      <c r="F168" s="711" t="s">
        <v>1369</v>
      </c>
      <c r="G168" s="723"/>
    </row>
    <row r="169" spans="1:7" ht="36">
      <c r="A169" s="676" t="s">
        <v>1458</v>
      </c>
      <c r="B169" s="695">
        <v>21</v>
      </c>
      <c r="C169" s="695">
        <v>3</v>
      </c>
      <c r="D169" s="728">
        <f t="shared" si="13"/>
        <v>24</v>
      </c>
      <c r="E169" s="726">
        <f t="shared" si="11"/>
        <v>0.875</v>
      </c>
      <c r="F169" s="711" t="s">
        <v>1369</v>
      </c>
      <c r="G169" s="723"/>
    </row>
    <row r="170" spans="1:7" ht="18">
      <c r="A170" s="738" t="s">
        <v>53</v>
      </c>
      <c r="B170" s="739">
        <f>SUM(B158+B143+B125+B120+B119+B116)</f>
        <v>1494</v>
      </c>
      <c r="C170" s="740">
        <f>SUM(C158+C143+C125+C120+C119+C116)</f>
        <v>98</v>
      </c>
      <c r="D170" s="739">
        <f>SUM(D158+D143+D125+D120+D119+D116)</f>
        <v>1592</v>
      </c>
      <c r="E170" s="670">
        <f>B170/D170</f>
        <v>0.93844221105527637</v>
      </c>
      <c r="F170" s="711" t="s">
        <v>1369</v>
      </c>
      <c r="G170" s="723"/>
    </row>
  </sheetData>
  <mergeCells count="10">
    <mergeCell ref="B113:E113"/>
    <mergeCell ref="A49:A50"/>
    <mergeCell ref="B51:E51"/>
    <mergeCell ref="A74:A75"/>
    <mergeCell ref="A1:F1"/>
    <mergeCell ref="A2:E2"/>
    <mergeCell ref="A3:F3"/>
    <mergeCell ref="A28:A29"/>
    <mergeCell ref="B30:E30"/>
    <mergeCell ref="A35:A36"/>
  </mergeCells>
  <conditionalFormatting sqref="E32:F33">
    <cfRule type="colorScale" priority="1">
      <colorScale>
        <cfvo type="num" val="&quot;&lt;=89.9&quot;"/>
        <cfvo type="num" val="&quot;&gt;=90&quot;"/>
        <color rgb="FFFFFF00"/>
        <color rgb="FF00B050"/>
      </colorScale>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34C42-E27E-4A30-B0CC-B4046FF34AA8}">
  <dimension ref="A1:AL63"/>
  <sheetViews>
    <sheetView showGridLines="0" topLeftCell="H34" workbookViewId="0">
      <selection activeCell="C38" sqref="C38"/>
    </sheetView>
  </sheetViews>
  <sheetFormatPr baseColWidth="10" defaultColWidth="11.44140625" defaultRowHeight="14.4"/>
  <cols>
    <col min="1" max="1" width="27.77734375" customWidth="1"/>
    <col min="2" max="2" width="22.21875" customWidth="1"/>
    <col min="3" max="3" width="23.21875" customWidth="1"/>
    <col min="4" max="4" width="14.44140625" customWidth="1"/>
  </cols>
  <sheetData>
    <row r="1" spans="1:4" hidden="1">
      <c r="A1" s="3"/>
      <c r="B1" s="4"/>
      <c r="C1" s="4"/>
      <c r="D1" s="4"/>
    </row>
    <row r="2" spans="1:4" hidden="1">
      <c r="A2" s="3"/>
      <c r="B2" s="4"/>
      <c r="C2" s="4"/>
      <c r="D2" s="4"/>
    </row>
    <row r="3" spans="1:4" hidden="1">
      <c r="A3" s="3"/>
      <c r="B3" s="4"/>
      <c r="C3" s="4"/>
      <c r="D3" s="4"/>
    </row>
    <row r="4" spans="1:4" hidden="1">
      <c r="A4" s="475" t="s">
        <v>631</v>
      </c>
      <c r="B4" s="476"/>
      <c r="C4" s="476"/>
      <c r="D4" s="477"/>
    </row>
    <row r="5" spans="1:4" ht="14.55" hidden="1" customHeight="1">
      <c r="A5" s="473" t="s">
        <v>55</v>
      </c>
      <c r="B5" s="478" t="s">
        <v>6</v>
      </c>
      <c r="C5" s="474" t="s">
        <v>56</v>
      </c>
      <c r="D5" s="479" t="s">
        <v>603</v>
      </c>
    </row>
    <row r="6" spans="1:4" hidden="1">
      <c r="A6" s="473"/>
      <c r="B6" s="478"/>
      <c r="C6" s="474"/>
      <c r="D6" s="479"/>
    </row>
    <row r="7" spans="1:4" hidden="1">
      <c r="A7" s="473"/>
      <c r="B7" s="478"/>
      <c r="C7" s="474"/>
      <c r="D7" s="479"/>
    </row>
    <row r="8" spans="1:4" ht="15" hidden="1" thickBot="1">
      <c r="A8" s="1">
        <v>7</v>
      </c>
      <c r="B8" s="2">
        <v>0</v>
      </c>
      <c r="C8" s="2">
        <v>0</v>
      </c>
      <c r="D8" s="6">
        <f>SUM(A8:C8)</f>
        <v>7</v>
      </c>
    </row>
    <row r="9" spans="1:4" hidden="1"/>
    <row r="10" spans="1:4" ht="15" hidden="1" thickBot="1"/>
    <row r="11" spans="1:4" hidden="1">
      <c r="A11" s="471" t="s">
        <v>58</v>
      </c>
      <c r="B11" s="472"/>
    </row>
    <row r="12" spans="1:4" hidden="1">
      <c r="A12" s="473" t="s">
        <v>59</v>
      </c>
      <c r="B12" s="474" t="s">
        <v>60</v>
      </c>
    </row>
    <row r="13" spans="1:4" hidden="1">
      <c r="A13" s="473"/>
      <c r="B13" s="474"/>
    </row>
    <row r="14" spans="1:4" hidden="1">
      <c r="A14" s="473"/>
      <c r="B14" s="474"/>
    </row>
    <row r="15" spans="1:4" ht="15" hidden="1" thickBot="1">
      <c r="A15" s="1">
        <v>7</v>
      </c>
      <c r="B15" s="2">
        <v>0</v>
      </c>
    </row>
    <row r="16" spans="1:4" hidden="1"/>
    <row r="17" spans="1:38" hidden="1"/>
    <row r="19" spans="1:38" s="133" customFormat="1" ht="15.6">
      <c r="A19" s="513" t="s">
        <v>61</v>
      </c>
      <c r="B19" s="513"/>
      <c r="C19" s="513"/>
      <c r="D19" s="513"/>
      <c r="E19" s="513"/>
      <c r="F19" s="200"/>
      <c r="G19" s="513"/>
      <c r="H19" s="513"/>
      <c r="I19" s="513"/>
      <c r="J19" s="513"/>
      <c r="K19" s="513"/>
      <c r="L19" s="513"/>
      <c r="M19" s="513"/>
      <c r="N19" s="513"/>
      <c r="O19" s="513"/>
      <c r="P19" s="513"/>
      <c r="Q19" s="513"/>
      <c r="R19" s="137"/>
    </row>
    <row r="20" spans="1:38" s="133" customFormat="1" ht="12" customHeight="1">
      <c r="A20" s="559" t="s">
        <v>62</v>
      </c>
      <c r="B20" s="559"/>
      <c r="C20" s="559"/>
      <c r="D20" s="559"/>
      <c r="E20" s="559"/>
      <c r="F20" s="136"/>
      <c r="G20" s="513"/>
      <c r="H20" s="513"/>
      <c r="I20" s="513"/>
      <c r="J20" s="513"/>
      <c r="K20" s="513"/>
      <c r="L20" s="513"/>
      <c r="M20" s="513"/>
      <c r="N20" s="513"/>
      <c r="O20" s="513"/>
      <c r="P20" s="513"/>
      <c r="Q20" s="513"/>
      <c r="R20" s="137"/>
    </row>
    <row r="21" spans="1:38" s="133" customFormat="1" ht="10.050000000000001" customHeight="1">
      <c r="A21" s="137"/>
      <c r="B21" s="137"/>
      <c r="C21" s="137"/>
      <c r="D21" s="137"/>
      <c r="E21" s="137"/>
      <c r="F21" s="16"/>
      <c r="G21" s="513"/>
      <c r="H21" s="513"/>
      <c r="I21" s="513"/>
      <c r="J21" s="513"/>
      <c r="K21" s="513"/>
      <c r="L21" s="513"/>
      <c r="M21" s="513"/>
      <c r="N21" s="513"/>
      <c r="O21" s="513"/>
      <c r="P21" s="513"/>
      <c r="Q21" s="513"/>
      <c r="R21" s="137"/>
    </row>
    <row r="22" spans="1:38" s="133" customFormat="1" ht="9.6">
      <c r="A22" s="137"/>
      <c r="B22" s="137"/>
      <c r="C22" s="137"/>
      <c r="D22" s="137"/>
      <c r="E22" s="137"/>
      <c r="F22" s="16"/>
      <c r="G22" s="137"/>
      <c r="H22" s="137"/>
      <c r="I22" s="137"/>
      <c r="J22" s="137"/>
      <c r="K22" s="137"/>
      <c r="L22" s="137"/>
      <c r="M22" s="137"/>
      <c r="N22" s="137"/>
      <c r="O22" s="137"/>
      <c r="P22" s="137"/>
      <c r="Q22" s="137"/>
      <c r="R22" s="137"/>
    </row>
    <row r="23" spans="1:38" s="133" customFormat="1" ht="9.6">
      <c r="A23" s="137"/>
      <c r="B23" s="137"/>
      <c r="C23" s="137"/>
      <c r="D23" s="137"/>
      <c r="E23" s="137"/>
      <c r="F23" s="16"/>
      <c r="G23" s="137"/>
      <c r="H23" s="137"/>
      <c r="I23" s="137"/>
      <c r="J23" s="137"/>
      <c r="K23" s="137"/>
      <c r="L23" s="137"/>
      <c r="M23" s="137"/>
      <c r="N23" s="137"/>
      <c r="O23" s="137"/>
      <c r="P23" s="137"/>
      <c r="Q23" s="137"/>
      <c r="R23" s="137"/>
    </row>
    <row r="24" spans="1:38" s="133" customFormat="1" ht="10.199999999999999">
      <c r="A24" s="560" t="s">
        <v>63</v>
      </c>
      <c r="B24" s="560"/>
      <c r="C24" s="560"/>
      <c r="D24" s="560"/>
      <c r="E24" s="560"/>
      <c r="F24" s="20">
        <v>2024</v>
      </c>
      <c r="G24" s="137"/>
      <c r="H24" s="137"/>
      <c r="I24" s="137"/>
      <c r="J24" s="137"/>
      <c r="K24" s="137"/>
      <c r="L24" s="137"/>
      <c r="M24" s="137"/>
      <c r="N24" s="137"/>
      <c r="O24" s="137"/>
      <c r="P24" s="137"/>
      <c r="Q24" s="137"/>
      <c r="R24" s="137"/>
    </row>
    <row r="25" spans="1:38" s="133" customFormat="1" ht="10.199999999999999">
      <c r="A25" s="560" t="s">
        <v>64</v>
      </c>
      <c r="B25" s="560"/>
      <c r="C25" s="560"/>
      <c r="D25" s="560"/>
      <c r="E25" s="560"/>
      <c r="F25" s="138">
        <v>169</v>
      </c>
      <c r="G25" s="137"/>
      <c r="H25" s="137"/>
      <c r="I25" s="137"/>
      <c r="J25" s="137"/>
      <c r="K25" s="137"/>
      <c r="L25" s="137"/>
      <c r="M25" s="137"/>
      <c r="N25" s="137"/>
      <c r="O25" s="137"/>
      <c r="P25" s="137"/>
      <c r="Q25" s="137"/>
      <c r="R25" s="137"/>
    </row>
    <row r="26" spans="1:38" s="133" customFormat="1" ht="19.2">
      <c r="A26" s="560" t="s">
        <v>65</v>
      </c>
      <c r="B26" s="560"/>
      <c r="C26" s="560"/>
      <c r="D26" s="560"/>
      <c r="E26" s="560"/>
      <c r="F26" s="138" t="s">
        <v>632</v>
      </c>
      <c r="G26" s="137"/>
      <c r="H26" s="137"/>
      <c r="I26" s="137"/>
      <c r="J26" s="137"/>
      <c r="K26" s="137"/>
      <c r="L26" s="137"/>
      <c r="M26" s="137"/>
      <c r="N26" s="137"/>
      <c r="O26" s="137"/>
      <c r="P26" s="137"/>
      <c r="Q26" s="137"/>
      <c r="R26" s="137"/>
    </row>
    <row r="27" spans="1:38" s="133" customFormat="1" ht="28.8">
      <c r="A27" s="560" t="s">
        <v>67</v>
      </c>
      <c r="B27" s="560"/>
      <c r="C27" s="560"/>
      <c r="D27" s="560"/>
      <c r="E27" s="560"/>
      <c r="F27" s="138" t="s">
        <v>633</v>
      </c>
      <c r="G27" s="137"/>
      <c r="H27" s="137"/>
      <c r="I27" s="137"/>
      <c r="J27" s="137"/>
      <c r="K27" s="137"/>
      <c r="L27" s="137"/>
      <c r="M27" s="137"/>
      <c r="N27" s="137"/>
      <c r="O27" s="137"/>
      <c r="P27" s="137"/>
      <c r="Q27" s="137"/>
      <c r="R27" s="137"/>
    </row>
    <row r="28" spans="1:38" s="133" customFormat="1" ht="19.5" customHeight="1">
      <c r="A28" s="137"/>
      <c r="B28" s="137"/>
      <c r="C28" s="137"/>
      <c r="D28" s="137"/>
      <c r="E28" s="137"/>
      <c r="F28" s="16"/>
      <c r="G28" s="137"/>
      <c r="H28" s="137"/>
      <c r="I28" s="137"/>
      <c r="J28" s="137"/>
      <c r="K28" s="137"/>
      <c r="L28" s="137"/>
      <c r="M28" s="137"/>
      <c r="N28" s="137"/>
      <c r="O28" s="137"/>
      <c r="P28" s="137"/>
      <c r="Q28" s="137"/>
      <c r="R28" s="137"/>
    </row>
    <row r="29" spans="1:38" s="133" customFormat="1" ht="27" customHeight="1">
      <c r="A29" s="429" t="s">
        <v>69</v>
      </c>
      <c r="B29" s="432" t="s">
        <v>401</v>
      </c>
      <c r="C29" s="433"/>
      <c r="D29" s="433"/>
      <c r="E29" s="434"/>
      <c r="F29" s="435" t="s">
        <v>71</v>
      </c>
      <c r="G29" s="436"/>
      <c r="H29" s="436"/>
      <c r="I29" s="436"/>
      <c r="J29" s="436"/>
      <c r="K29" s="436"/>
      <c r="L29" s="436"/>
      <c r="M29" s="436"/>
      <c r="N29" s="436"/>
      <c r="O29" s="436"/>
      <c r="P29" s="436"/>
      <c r="Q29" s="436"/>
      <c r="R29" s="437"/>
      <c r="S29" s="139" t="s">
        <v>72</v>
      </c>
      <c r="T29" s="140"/>
      <c r="U29" s="140"/>
      <c r="V29" s="140"/>
      <c r="W29" s="140"/>
      <c r="X29" s="140"/>
      <c r="Y29" s="140"/>
      <c r="Z29" s="140"/>
      <c r="AA29" s="498" t="s">
        <v>72</v>
      </c>
      <c r="AB29" s="499"/>
      <c r="AC29" s="499"/>
      <c r="AD29" s="499"/>
      <c r="AE29" s="140"/>
      <c r="AF29" s="140"/>
      <c r="AG29" s="140"/>
      <c r="AH29" s="141"/>
      <c r="AI29" s="441" t="s">
        <v>73</v>
      </c>
      <c r="AJ29" s="442"/>
      <c r="AK29" s="442"/>
      <c r="AL29" s="442"/>
    </row>
    <row r="30" spans="1:38" s="133" customFormat="1" ht="19.5" customHeight="1">
      <c r="A30" s="430"/>
      <c r="B30" s="445" t="s">
        <v>402</v>
      </c>
      <c r="C30" s="445" t="s">
        <v>403</v>
      </c>
      <c r="D30" s="445" t="s">
        <v>404</v>
      </c>
      <c r="E30" s="445" t="s">
        <v>405</v>
      </c>
      <c r="F30" s="446" t="s">
        <v>78</v>
      </c>
      <c r="G30" s="516" t="s">
        <v>79</v>
      </c>
      <c r="H30" s="517"/>
      <c r="I30" s="517"/>
      <c r="J30" s="517"/>
      <c r="K30" s="517"/>
      <c r="L30" s="517"/>
      <c r="M30" s="517"/>
      <c r="N30" s="517"/>
      <c r="O30" s="518"/>
      <c r="P30" s="519" t="s">
        <v>80</v>
      </c>
      <c r="Q30" s="446" t="s">
        <v>406</v>
      </c>
      <c r="R30" s="446" t="s">
        <v>407</v>
      </c>
      <c r="S30" s="452" t="s">
        <v>83</v>
      </c>
      <c r="T30" s="453"/>
      <c r="U30" s="453"/>
      <c r="V30" s="454"/>
      <c r="W30" s="452" t="s">
        <v>84</v>
      </c>
      <c r="X30" s="453"/>
      <c r="Y30" s="453"/>
      <c r="Z30" s="454"/>
      <c r="AA30" s="452" t="s">
        <v>85</v>
      </c>
      <c r="AB30" s="453"/>
      <c r="AC30" s="453"/>
      <c r="AD30" s="454"/>
      <c r="AE30" s="452" t="s">
        <v>86</v>
      </c>
      <c r="AF30" s="453"/>
      <c r="AG30" s="453"/>
      <c r="AH30" s="454"/>
      <c r="AI30" s="443"/>
      <c r="AJ30" s="444"/>
      <c r="AK30" s="444"/>
      <c r="AL30" s="444"/>
    </row>
    <row r="31" spans="1:38" s="133" customFormat="1" ht="26.55" customHeight="1">
      <c r="A31" s="430"/>
      <c r="B31" s="445"/>
      <c r="C31" s="445"/>
      <c r="D31" s="445"/>
      <c r="E31" s="445"/>
      <c r="F31" s="446"/>
      <c r="G31" s="455" t="s">
        <v>408</v>
      </c>
      <c r="H31" s="455" t="s">
        <v>409</v>
      </c>
      <c r="I31" s="432" t="s">
        <v>410</v>
      </c>
      <c r="J31" s="433"/>
      <c r="K31" s="433"/>
      <c r="L31" s="433"/>
      <c r="M31" s="433"/>
      <c r="N31" s="434"/>
      <c r="O31" s="21" t="s">
        <v>90</v>
      </c>
      <c r="P31" s="519"/>
      <c r="Q31" s="446"/>
      <c r="R31" s="446"/>
      <c r="S31" s="456" t="s">
        <v>91</v>
      </c>
      <c r="T31" s="456" t="s">
        <v>92</v>
      </c>
      <c r="U31" s="456" t="s">
        <v>21</v>
      </c>
      <c r="V31" s="456" t="s">
        <v>93</v>
      </c>
      <c r="W31" s="456" t="s">
        <v>91</v>
      </c>
      <c r="X31" s="456" t="s">
        <v>92</v>
      </c>
      <c r="Y31" s="456" t="s">
        <v>21</v>
      </c>
      <c r="Z31" s="456" t="s">
        <v>93</v>
      </c>
      <c r="AA31" s="456" t="s">
        <v>91</v>
      </c>
      <c r="AB31" s="456" t="s">
        <v>92</v>
      </c>
      <c r="AC31" s="456" t="s">
        <v>21</v>
      </c>
      <c r="AD31" s="456" t="s">
        <v>93</v>
      </c>
      <c r="AE31" s="456" t="s">
        <v>91</v>
      </c>
      <c r="AF31" s="456" t="s">
        <v>92</v>
      </c>
      <c r="AG31" s="456" t="s">
        <v>21</v>
      </c>
      <c r="AH31" s="456" t="s">
        <v>93</v>
      </c>
      <c r="AI31" s="457" t="s">
        <v>94</v>
      </c>
      <c r="AJ31" s="460" t="s">
        <v>95</v>
      </c>
      <c r="AK31" s="460" t="s">
        <v>26</v>
      </c>
      <c r="AL31" s="460" t="s">
        <v>93</v>
      </c>
    </row>
    <row r="32" spans="1:38" s="133" customFormat="1" ht="19.5" customHeight="1">
      <c r="A32" s="431"/>
      <c r="B32" s="445"/>
      <c r="C32" s="445"/>
      <c r="D32" s="445"/>
      <c r="E32" s="445"/>
      <c r="F32" s="447"/>
      <c r="G32" s="447"/>
      <c r="H32" s="447"/>
      <c r="I32" s="22">
        <v>1</v>
      </c>
      <c r="J32" s="22">
        <v>2</v>
      </c>
      <c r="K32" s="22" t="s">
        <v>96</v>
      </c>
      <c r="L32" s="22">
        <v>3</v>
      </c>
      <c r="M32" s="22">
        <v>4</v>
      </c>
      <c r="N32" s="22" t="s">
        <v>97</v>
      </c>
      <c r="O32" s="22" t="s">
        <v>98</v>
      </c>
      <c r="P32" s="520"/>
      <c r="Q32" s="447"/>
      <c r="R32" s="447"/>
      <c r="S32" s="457"/>
      <c r="T32" s="457"/>
      <c r="U32" s="457"/>
      <c r="V32" s="457"/>
      <c r="W32" s="457"/>
      <c r="X32" s="457"/>
      <c r="Y32" s="457"/>
      <c r="Z32" s="457"/>
      <c r="AA32" s="457"/>
      <c r="AB32" s="457"/>
      <c r="AC32" s="457"/>
      <c r="AD32" s="457"/>
      <c r="AE32" s="457"/>
      <c r="AF32" s="457"/>
      <c r="AG32" s="457"/>
      <c r="AH32" s="457"/>
      <c r="AI32" s="465"/>
      <c r="AJ32" s="438"/>
      <c r="AK32" s="438"/>
      <c r="AL32" s="438"/>
    </row>
    <row r="33" spans="1:38" s="133" customFormat="1" ht="51" customHeight="1" thickBot="1">
      <c r="A33" s="142" t="e">
        <f>#REF!+1</f>
        <v>#REF!</v>
      </c>
      <c r="B33" s="143">
        <v>0</v>
      </c>
      <c r="C33" s="143">
        <v>0</v>
      </c>
      <c r="D33" s="143">
        <v>0</v>
      </c>
      <c r="E33" s="143">
        <v>0</v>
      </c>
      <c r="F33" s="44" t="s">
        <v>664</v>
      </c>
      <c r="G33" s="40" t="s">
        <v>648</v>
      </c>
      <c r="H33" s="40" t="s">
        <v>200</v>
      </c>
      <c r="I33" s="41">
        <v>0</v>
      </c>
      <c r="J33" s="196">
        <v>3</v>
      </c>
      <c r="K33" s="214">
        <f t="shared" ref="K33" si="0">I33+J33</f>
        <v>3</v>
      </c>
      <c r="L33" s="196">
        <v>3</v>
      </c>
      <c r="M33" s="196">
        <v>2</v>
      </c>
      <c r="N33" s="214">
        <f t="shared" ref="N33" si="1">L33+M33</f>
        <v>5</v>
      </c>
      <c r="O33" s="214">
        <f t="shared" ref="O33" si="2">K33+N33</f>
        <v>8</v>
      </c>
      <c r="P33" s="30"/>
      <c r="Q33" s="339" t="s">
        <v>665</v>
      </c>
      <c r="R33" s="34"/>
      <c r="S33" s="32">
        <v>6</v>
      </c>
      <c r="T33" s="33" t="str">
        <f t="shared" ref="T33:T40" si="3">IF(S33="","No hay ejecución",IF(AND(I33=0),"No hay Programación", S33/I33))</f>
        <v>No hay Programación</v>
      </c>
      <c r="U33" s="34" t="str">
        <f t="shared" ref="U33:U40" si="4">IF(T33="No hay ejecución","NA",IF(T33&gt;=90%,"De acuerdo con lo programado",IF(T33&gt;=50%,"Atraso Leve",IF(T33&lt;49.99%,"En riesgo en cumplimiento"))))</f>
        <v>De acuerdo con lo programado</v>
      </c>
      <c r="V33" s="34"/>
      <c r="W33" s="32">
        <v>3</v>
      </c>
      <c r="X33" s="33">
        <f t="shared" ref="X33:X40" si="5">IF(W33="","No hay ejecución",IF(AND(J33=0),"No hay Programación", W33/J33))</f>
        <v>1</v>
      </c>
      <c r="Y33" s="34" t="str">
        <f t="shared" ref="Y33:Y40" si="6">IF(X33="No hay ejecución","NA",IF(X33&gt;=90%,"De acuerdo con lo programado",IF(X33&gt;=50%,"Atraso Leve",IF(X33&lt;49.99%,"En riesgo en cumplimiento"))))</f>
        <v>De acuerdo con lo programado</v>
      </c>
      <c r="Z33" s="34"/>
      <c r="AA33" s="35">
        <v>3</v>
      </c>
      <c r="AB33" s="33">
        <f t="shared" ref="AB33" si="7">IF(AA33="","No hay ejecución",IF(AND(L33=0),"No hay Programación", AA33/L33))</f>
        <v>1</v>
      </c>
      <c r="AC33" s="34" t="str">
        <f t="shared" ref="AC33" si="8">IF(AB33="No hay ejecución","NA",IF(AB33&gt;=90%,"De acuerdo con lo programado",IF(AB33&gt;=50%,"Atraso Leve",IF(AB33&lt;49.99%,"En riesgo en cumplimiento"))))</f>
        <v>De acuerdo con lo programado</v>
      </c>
      <c r="AD33" s="36"/>
      <c r="AE33" s="32">
        <v>2</v>
      </c>
      <c r="AF33" s="33">
        <f t="shared" ref="AF33:AF40" si="9">IF(AE33="","No hay ejecución",IF(AND(M33=0),"No hay Programación", AE33/M33))</f>
        <v>1</v>
      </c>
      <c r="AG33" s="34" t="str">
        <f t="shared" ref="AG33:AG40" si="10">IF(AF33="No hay ejecución","NA",IF(AF33&gt;=90%,"De acuerdo con lo programado",IF(AF33&gt;=50%,"Atraso Leve",IF(AF33&lt;49.99%,"En riesgo en cumplimiento"))))</f>
        <v>De acuerdo con lo programado</v>
      </c>
      <c r="AH33" s="34"/>
      <c r="AI33" s="32">
        <f t="shared" ref="AI33:AI40" si="11">AE33+AA33+W33+S33</f>
        <v>14</v>
      </c>
      <c r="AJ33" s="37">
        <f t="shared" ref="AJ33:AJ40" si="12">IF(AI33="","No hay ejecución",IF(AND(O33=0),"No hay Programación", AI33/O33))</f>
        <v>1.75</v>
      </c>
      <c r="AK33" s="34" t="str">
        <f t="shared" ref="AK33:AK40" si="13">IF(AJ33="No hay ejecución","NA",IF(AJ33&gt;=85%,"Cumplio",IF(AJ33&lt;84.99%,"No cumplio")))</f>
        <v>Cumplio</v>
      </c>
      <c r="AL33" s="34"/>
    </row>
    <row r="34" spans="1:38" s="133" customFormat="1" ht="51" customHeight="1" thickTop="1" thickBot="1">
      <c r="A34" s="158" t="s">
        <v>510</v>
      </c>
      <c r="B34" s="158"/>
      <c r="C34" s="158"/>
      <c r="D34" s="158"/>
      <c r="E34" s="158"/>
      <c r="F34" s="158"/>
      <c r="G34" s="215"/>
      <c r="H34" s="215"/>
      <c r="I34" s="215"/>
      <c r="J34" s="215"/>
      <c r="K34" s="215"/>
      <c r="L34" s="215"/>
      <c r="M34" s="215"/>
      <c r="N34" s="158"/>
      <c r="O34" s="158"/>
      <c r="P34" s="158"/>
      <c r="Q34" s="158"/>
      <c r="R34" s="158"/>
      <c r="S34" s="158"/>
      <c r="T34" s="158"/>
      <c r="U34" s="158"/>
      <c r="V34" s="158"/>
      <c r="W34" s="158"/>
      <c r="X34" s="158"/>
      <c r="Y34" s="158"/>
      <c r="Z34" s="158"/>
      <c r="AA34" s="159"/>
      <c r="AB34" s="158"/>
      <c r="AC34" s="158"/>
      <c r="AD34" s="159"/>
      <c r="AE34" s="158"/>
      <c r="AF34" s="158"/>
      <c r="AG34" s="158"/>
      <c r="AH34" s="158"/>
      <c r="AI34" s="158"/>
      <c r="AJ34" s="158"/>
      <c r="AK34" s="34"/>
      <c r="AL34" s="158"/>
    </row>
    <row r="35" spans="1:38" s="133" customFormat="1" ht="51" customHeight="1" thickTop="1" thickBot="1">
      <c r="A35" s="142" t="e">
        <f>#REF!+1</f>
        <v>#REF!</v>
      </c>
      <c r="B35" s="143">
        <v>0</v>
      </c>
      <c r="C35" s="143">
        <v>0</v>
      </c>
      <c r="D35" s="143">
        <v>0</v>
      </c>
      <c r="E35" s="143">
        <v>0</v>
      </c>
      <c r="F35" s="44" t="s">
        <v>690</v>
      </c>
      <c r="G35" s="40" t="s">
        <v>100</v>
      </c>
      <c r="H35" s="40" t="s">
        <v>297</v>
      </c>
      <c r="I35" s="41">
        <v>0</v>
      </c>
      <c r="J35" s="41">
        <v>0</v>
      </c>
      <c r="K35" s="28">
        <f>I35+J35</f>
        <v>0</v>
      </c>
      <c r="L35" s="41">
        <v>0</v>
      </c>
      <c r="M35" s="41">
        <v>0</v>
      </c>
      <c r="N35" s="28">
        <f>L35+M35</f>
        <v>0</v>
      </c>
      <c r="O35" s="28">
        <f>K35+N35</f>
        <v>0</v>
      </c>
      <c r="P35" s="30"/>
      <c r="Q35" s="339" t="s">
        <v>665</v>
      </c>
      <c r="R35" s="34"/>
      <c r="S35" s="32">
        <v>0</v>
      </c>
      <c r="T35" s="33" t="str">
        <f t="shared" si="3"/>
        <v>No hay Programación</v>
      </c>
      <c r="U35" s="34" t="str">
        <f t="shared" si="4"/>
        <v>De acuerdo con lo programado</v>
      </c>
      <c r="V35" s="34"/>
      <c r="W35" s="32">
        <v>0</v>
      </c>
      <c r="X35" s="33" t="str">
        <f t="shared" si="5"/>
        <v>No hay Programación</v>
      </c>
      <c r="Y35" s="34" t="str">
        <f t="shared" si="6"/>
        <v>De acuerdo con lo programado</v>
      </c>
      <c r="Z35" s="34"/>
      <c r="AA35" s="35">
        <v>2</v>
      </c>
      <c r="AB35" s="33" t="str">
        <f t="shared" ref="AB35:AB40" si="14">IF(AA35="","No hay ejecución",IF(AND(L35=0),"No hay Programación", AA35/L35))</f>
        <v>No hay Programación</v>
      </c>
      <c r="AC35" s="34" t="str">
        <f t="shared" ref="AC35:AC40" si="15">IF(AB35="No hay ejecución","NA",IF(AB35&gt;=90%,"De acuerdo con lo programado",IF(AB35&gt;=50%,"Atraso Leve",IF(AB35&lt;49.99%,"En riesgo en cumplimiento"))))</f>
        <v>De acuerdo con lo programado</v>
      </c>
      <c r="AD35" s="36"/>
      <c r="AE35" s="32">
        <v>1</v>
      </c>
      <c r="AF35" s="33" t="str">
        <f t="shared" si="9"/>
        <v>No hay Programación</v>
      </c>
      <c r="AG35" s="34" t="str">
        <f t="shared" si="10"/>
        <v>De acuerdo con lo programado</v>
      </c>
      <c r="AH35" s="34"/>
      <c r="AI35" s="32">
        <f t="shared" si="11"/>
        <v>3</v>
      </c>
      <c r="AJ35" s="37" t="str">
        <f t="shared" si="12"/>
        <v>No hay Programación</v>
      </c>
      <c r="AK35" s="34" t="str">
        <f t="shared" si="13"/>
        <v>Cumplio</v>
      </c>
      <c r="AL35" s="34"/>
    </row>
    <row r="36" spans="1:38" s="133" customFormat="1" ht="51" customHeight="1" thickTop="1" thickBot="1">
      <c r="A36" s="142" t="e">
        <f t="shared" ref="A36:A40" si="16">A35+1</f>
        <v>#REF!</v>
      </c>
      <c r="B36" s="143">
        <v>0</v>
      </c>
      <c r="C36" s="143">
        <v>0</v>
      </c>
      <c r="D36" s="143">
        <v>0</v>
      </c>
      <c r="E36" s="143">
        <v>0</v>
      </c>
      <c r="F36" s="44" t="s">
        <v>691</v>
      </c>
      <c r="G36" s="40" t="s">
        <v>100</v>
      </c>
      <c r="H36" s="40" t="s">
        <v>297</v>
      </c>
      <c r="I36" s="41">
        <v>0</v>
      </c>
      <c r="J36" s="41">
        <v>0</v>
      </c>
      <c r="K36" s="28">
        <f t="shared" ref="K36:K40" si="17">I36+J36</f>
        <v>0</v>
      </c>
      <c r="L36" s="41">
        <v>0</v>
      </c>
      <c r="M36" s="41">
        <v>0</v>
      </c>
      <c r="N36" s="28">
        <f t="shared" ref="N36:N40" si="18">L36+M36</f>
        <v>0</v>
      </c>
      <c r="O36" s="28">
        <f t="shared" ref="O36:O40" si="19">K36+N36</f>
        <v>0</v>
      </c>
      <c r="P36" s="30"/>
      <c r="Q36" s="339" t="s">
        <v>665</v>
      </c>
      <c r="R36" s="34"/>
      <c r="S36" s="32">
        <v>413</v>
      </c>
      <c r="T36" s="33" t="str">
        <f t="shared" si="3"/>
        <v>No hay Programación</v>
      </c>
      <c r="U36" s="34" t="str">
        <f t="shared" si="4"/>
        <v>De acuerdo con lo programado</v>
      </c>
      <c r="V36" s="34"/>
      <c r="W36" s="32">
        <v>42</v>
      </c>
      <c r="X36" s="33" t="str">
        <f t="shared" si="5"/>
        <v>No hay Programación</v>
      </c>
      <c r="Y36" s="34" t="str">
        <f t="shared" si="6"/>
        <v>De acuerdo con lo programado</v>
      </c>
      <c r="Z36" s="34"/>
      <c r="AA36" s="35">
        <v>20</v>
      </c>
      <c r="AB36" s="33" t="str">
        <f t="shared" si="14"/>
        <v>No hay Programación</v>
      </c>
      <c r="AC36" s="34" t="str">
        <f t="shared" si="15"/>
        <v>De acuerdo con lo programado</v>
      </c>
      <c r="AD36" s="36"/>
      <c r="AE36" s="32">
        <v>20</v>
      </c>
      <c r="AF36" s="33" t="str">
        <f t="shared" si="9"/>
        <v>No hay Programación</v>
      </c>
      <c r="AG36" s="34" t="str">
        <f t="shared" si="10"/>
        <v>De acuerdo con lo programado</v>
      </c>
      <c r="AH36" s="34"/>
      <c r="AI36" s="32">
        <f t="shared" si="11"/>
        <v>495</v>
      </c>
      <c r="AJ36" s="37" t="str">
        <f t="shared" si="12"/>
        <v>No hay Programación</v>
      </c>
      <c r="AK36" s="34" t="str">
        <f t="shared" si="13"/>
        <v>Cumplio</v>
      </c>
      <c r="AL36" s="34"/>
    </row>
    <row r="37" spans="1:38" s="133" customFormat="1" ht="51" customHeight="1" thickTop="1" thickBot="1">
      <c r="A37" s="142" t="e">
        <f t="shared" si="16"/>
        <v>#REF!</v>
      </c>
      <c r="B37" s="143">
        <v>0</v>
      </c>
      <c r="C37" s="143">
        <v>0</v>
      </c>
      <c r="D37" s="143">
        <v>0</v>
      </c>
      <c r="E37" s="143">
        <v>0</v>
      </c>
      <c r="F37" s="44" t="s">
        <v>692</v>
      </c>
      <c r="G37" s="40" t="s">
        <v>648</v>
      </c>
      <c r="H37" s="40" t="s">
        <v>200</v>
      </c>
      <c r="I37" s="41">
        <v>0</v>
      </c>
      <c r="J37" s="41">
        <v>0</v>
      </c>
      <c r="K37" s="28">
        <f t="shared" si="17"/>
        <v>0</v>
      </c>
      <c r="L37" s="41">
        <v>0</v>
      </c>
      <c r="M37" s="41">
        <v>0</v>
      </c>
      <c r="N37" s="28">
        <f t="shared" si="18"/>
        <v>0</v>
      </c>
      <c r="O37" s="28">
        <f t="shared" si="19"/>
        <v>0</v>
      </c>
      <c r="P37" s="30"/>
      <c r="Q37" s="339" t="s">
        <v>665</v>
      </c>
      <c r="R37" s="34"/>
      <c r="S37" s="32">
        <v>22</v>
      </c>
      <c r="T37" s="33" t="str">
        <f t="shared" si="3"/>
        <v>No hay Programación</v>
      </c>
      <c r="U37" s="34" t="str">
        <f t="shared" si="4"/>
        <v>De acuerdo con lo programado</v>
      </c>
      <c r="V37" s="34"/>
      <c r="W37" s="32">
        <v>9</v>
      </c>
      <c r="X37" s="33" t="str">
        <f t="shared" si="5"/>
        <v>No hay Programación</v>
      </c>
      <c r="Y37" s="34" t="str">
        <f t="shared" si="6"/>
        <v>De acuerdo con lo programado</v>
      </c>
      <c r="Z37" s="34"/>
      <c r="AA37" s="35">
        <v>8</v>
      </c>
      <c r="AB37" s="33" t="str">
        <f t="shared" si="14"/>
        <v>No hay Programación</v>
      </c>
      <c r="AC37" s="34" t="str">
        <f t="shared" si="15"/>
        <v>De acuerdo con lo programado</v>
      </c>
      <c r="AD37" s="36"/>
      <c r="AE37" s="32">
        <v>4</v>
      </c>
      <c r="AF37" s="33" t="str">
        <f t="shared" si="9"/>
        <v>No hay Programación</v>
      </c>
      <c r="AG37" s="34" t="str">
        <f t="shared" si="10"/>
        <v>De acuerdo con lo programado</v>
      </c>
      <c r="AH37" s="34"/>
      <c r="AI37" s="32">
        <f t="shared" si="11"/>
        <v>43</v>
      </c>
      <c r="AJ37" s="37" t="str">
        <f t="shared" si="12"/>
        <v>No hay Programación</v>
      </c>
      <c r="AK37" s="34" t="str">
        <f t="shared" si="13"/>
        <v>Cumplio</v>
      </c>
      <c r="AL37" s="34"/>
    </row>
    <row r="38" spans="1:38" s="133" customFormat="1" ht="51" customHeight="1" thickTop="1" thickBot="1">
      <c r="A38" s="142" t="e">
        <f t="shared" si="16"/>
        <v>#REF!</v>
      </c>
      <c r="B38" s="143">
        <v>0</v>
      </c>
      <c r="C38" s="143">
        <v>0</v>
      </c>
      <c r="D38" s="143">
        <v>0</v>
      </c>
      <c r="E38" s="143">
        <v>0</v>
      </c>
      <c r="F38" s="44" t="s">
        <v>693</v>
      </c>
      <c r="G38" s="40" t="s">
        <v>648</v>
      </c>
      <c r="H38" s="40" t="s">
        <v>200</v>
      </c>
      <c r="I38" s="41">
        <v>0</v>
      </c>
      <c r="J38" s="41">
        <v>0</v>
      </c>
      <c r="K38" s="28">
        <f t="shared" si="17"/>
        <v>0</v>
      </c>
      <c r="L38" s="41">
        <v>0</v>
      </c>
      <c r="M38" s="41">
        <v>0</v>
      </c>
      <c r="N38" s="28">
        <f t="shared" si="18"/>
        <v>0</v>
      </c>
      <c r="O38" s="28">
        <f t="shared" si="19"/>
        <v>0</v>
      </c>
      <c r="P38" s="30"/>
      <c r="Q38" s="339" t="s">
        <v>665</v>
      </c>
      <c r="R38" s="34"/>
      <c r="S38" s="32">
        <v>369</v>
      </c>
      <c r="T38" s="33" t="str">
        <f t="shared" si="3"/>
        <v>No hay Programación</v>
      </c>
      <c r="U38" s="34" t="str">
        <f t="shared" si="4"/>
        <v>De acuerdo con lo programado</v>
      </c>
      <c r="V38" s="34"/>
      <c r="W38" s="32">
        <v>11</v>
      </c>
      <c r="X38" s="33" t="str">
        <f t="shared" si="5"/>
        <v>No hay Programación</v>
      </c>
      <c r="Y38" s="34" t="str">
        <f t="shared" si="6"/>
        <v>De acuerdo con lo programado</v>
      </c>
      <c r="Z38" s="34"/>
      <c r="AA38" s="35">
        <v>17</v>
      </c>
      <c r="AB38" s="33" t="str">
        <f t="shared" si="14"/>
        <v>No hay Programación</v>
      </c>
      <c r="AC38" s="34" t="str">
        <f t="shared" si="15"/>
        <v>De acuerdo con lo programado</v>
      </c>
      <c r="AD38" s="36"/>
      <c r="AE38" s="32">
        <v>17</v>
      </c>
      <c r="AF38" s="33" t="str">
        <f t="shared" si="9"/>
        <v>No hay Programación</v>
      </c>
      <c r="AG38" s="34" t="str">
        <f t="shared" si="10"/>
        <v>De acuerdo con lo programado</v>
      </c>
      <c r="AH38" s="34"/>
      <c r="AI38" s="32">
        <f t="shared" si="11"/>
        <v>414</v>
      </c>
      <c r="AJ38" s="37" t="str">
        <f t="shared" si="12"/>
        <v>No hay Programación</v>
      </c>
      <c r="AK38" s="34" t="str">
        <f t="shared" si="13"/>
        <v>Cumplio</v>
      </c>
      <c r="AL38" s="34"/>
    </row>
    <row r="39" spans="1:38" s="133" customFormat="1" ht="51" customHeight="1" thickTop="1" thickBot="1">
      <c r="A39" s="142" t="e">
        <f t="shared" si="16"/>
        <v>#REF!</v>
      </c>
      <c r="B39" s="143">
        <v>0</v>
      </c>
      <c r="C39" s="143">
        <v>0</v>
      </c>
      <c r="D39" s="143">
        <v>0</v>
      </c>
      <c r="E39" s="143">
        <v>0</v>
      </c>
      <c r="F39" s="44" t="s">
        <v>694</v>
      </c>
      <c r="G39" s="40" t="s">
        <v>648</v>
      </c>
      <c r="H39" s="40" t="s">
        <v>200</v>
      </c>
      <c r="I39" s="41">
        <v>0</v>
      </c>
      <c r="J39" s="41">
        <v>0</v>
      </c>
      <c r="K39" s="28">
        <f t="shared" si="17"/>
        <v>0</v>
      </c>
      <c r="L39" s="41">
        <v>0</v>
      </c>
      <c r="M39" s="41">
        <v>0</v>
      </c>
      <c r="N39" s="28">
        <f t="shared" si="18"/>
        <v>0</v>
      </c>
      <c r="O39" s="28">
        <f t="shared" si="19"/>
        <v>0</v>
      </c>
      <c r="P39" s="30"/>
      <c r="Q39" s="339" t="s">
        <v>665</v>
      </c>
      <c r="R39" s="34"/>
      <c r="S39" s="32">
        <v>334</v>
      </c>
      <c r="T39" s="33" t="str">
        <f t="shared" si="3"/>
        <v>No hay Programación</v>
      </c>
      <c r="U39" s="34" t="str">
        <f t="shared" si="4"/>
        <v>De acuerdo con lo programado</v>
      </c>
      <c r="V39" s="34"/>
      <c r="W39" s="32">
        <v>0</v>
      </c>
      <c r="X39" s="33" t="str">
        <f t="shared" si="5"/>
        <v>No hay Programación</v>
      </c>
      <c r="Y39" s="34" t="str">
        <f t="shared" si="6"/>
        <v>De acuerdo con lo programado</v>
      </c>
      <c r="Z39" s="34"/>
      <c r="AA39" s="35">
        <v>0</v>
      </c>
      <c r="AB39" s="33" t="str">
        <f t="shared" si="14"/>
        <v>No hay Programación</v>
      </c>
      <c r="AC39" s="34" t="str">
        <f t="shared" si="15"/>
        <v>De acuerdo con lo programado</v>
      </c>
      <c r="AD39" s="36" t="s">
        <v>695</v>
      </c>
      <c r="AE39" s="32">
        <v>0</v>
      </c>
      <c r="AF39" s="33" t="str">
        <f t="shared" si="9"/>
        <v>No hay Programación</v>
      </c>
      <c r="AG39" s="34" t="str">
        <f t="shared" si="10"/>
        <v>De acuerdo con lo programado</v>
      </c>
      <c r="AH39" s="34"/>
      <c r="AI39" s="32">
        <f t="shared" si="11"/>
        <v>334</v>
      </c>
      <c r="AJ39" s="37" t="str">
        <f t="shared" si="12"/>
        <v>No hay Programación</v>
      </c>
      <c r="AK39" s="34" t="str">
        <f t="shared" si="13"/>
        <v>Cumplio</v>
      </c>
      <c r="AL39" s="34"/>
    </row>
    <row r="40" spans="1:38" s="133" customFormat="1" ht="51" customHeight="1" thickTop="1" thickBot="1">
      <c r="A40" s="142" t="e">
        <f t="shared" si="16"/>
        <v>#REF!</v>
      </c>
      <c r="B40" s="143">
        <v>0</v>
      </c>
      <c r="C40" s="143">
        <v>0</v>
      </c>
      <c r="D40" s="143">
        <v>0</v>
      </c>
      <c r="E40" s="143">
        <v>0</v>
      </c>
      <c r="F40" s="44" t="s">
        <v>696</v>
      </c>
      <c r="G40" s="40" t="s">
        <v>648</v>
      </c>
      <c r="H40" s="40" t="s">
        <v>200</v>
      </c>
      <c r="I40" s="41">
        <v>0</v>
      </c>
      <c r="J40" s="41">
        <v>0</v>
      </c>
      <c r="K40" s="28">
        <f t="shared" si="17"/>
        <v>0</v>
      </c>
      <c r="L40" s="41">
        <v>0</v>
      </c>
      <c r="M40" s="41">
        <v>0</v>
      </c>
      <c r="N40" s="28">
        <f t="shared" si="18"/>
        <v>0</v>
      </c>
      <c r="O40" s="28">
        <f t="shared" si="19"/>
        <v>0</v>
      </c>
      <c r="P40" s="30"/>
      <c r="Q40" s="339" t="s">
        <v>665</v>
      </c>
      <c r="R40" s="34"/>
      <c r="S40" s="32">
        <v>51</v>
      </c>
      <c r="T40" s="33" t="str">
        <f t="shared" si="3"/>
        <v>No hay Programación</v>
      </c>
      <c r="U40" s="34" t="str">
        <f t="shared" si="4"/>
        <v>De acuerdo con lo programado</v>
      </c>
      <c r="V40" s="34"/>
      <c r="W40" s="32">
        <v>0</v>
      </c>
      <c r="X40" s="33" t="str">
        <f t="shared" si="5"/>
        <v>No hay Programación</v>
      </c>
      <c r="Y40" s="34" t="str">
        <f t="shared" si="6"/>
        <v>De acuerdo con lo programado</v>
      </c>
      <c r="Z40" s="34"/>
      <c r="AA40" s="35">
        <v>0</v>
      </c>
      <c r="AB40" s="33" t="str">
        <f t="shared" si="14"/>
        <v>No hay Programación</v>
      </c>
      <c r="AC40" s="34" t="str">
        <f t="shared" si="15"/>
        <v>De acuerdo con lo programado</v>
      </c>
      <c r="AD40" s="36" t="s">
        <v>697</v>
      </c>
      <c r="AE40" s="32">
        <v>0</v>
      </c>
      <c r="AF40" s="33" t="str">
        <f t="shared" si="9"/>
        <v>No hay Programación</v>
      </c>
      <c r="AG40" s="34" t="str">
        <f t="shared" si="10"/>
        <v>De acuerdo con lo programado</v>
      </c>
      <c r="AH40" s="34"/>
      <c r="AI40" s="32">
        <f t="shared" si="11"/>
        <v>51</v>
      </c>
      <c r="AJ40" s="37" t="str">
        <f t="shared" si="12"/>
        <v>No hay Programación</v>
      </c>
      <c r="AK40" s="34" t="str">
        <f t="shared" si="13"/>
        <v>Cumplio</v>
      </c>
      <c r="AL40" s="34"/>
    </row>
    <row r="41" spans="1:38" s="133" customFormat="1" ht="10.8" thickTop="1" thickBot="1">
      <c r="A41" s="205"/>
      <c r="B41" s="205"/>
      <c r="C41" s="205"/>
      <c r="D41" s="205"/>
      <c r="E41" s="205"/>
      <c r="F41" s="206"/>
      <c r="G41" s="51"/>
      <c r="H41" s="51"/>
      <c r="I41" s="52"/>
      <c r="J41" s="52"/>
      <c r="K41" s="52"/>
      <c r="L41" s="52"/>
      <c r="M41" s="52"/>
      <c r="N41" s="52"/>
      <c r="O41" s="52"/>
      <c r="P41" s="52"/>
      <c r="Q41" s="52"/>
      <c r="R41" s="52"/>
      <c r="AD41" s="163"/>
    </row>
    <row r="42" spans="1:38" s="133" customFormat="1" ht="10.5" customHeight="1" thickTop="1" thickBot="1">
      <c r="A42" s="562" t="s">
        <v>168</v>
      </c>
      <c r="B42" s="563"/>
      <c r="C42" s="563"/>
      <c r="D42" s="563"/>
      <c r="E42" s="563"/>
      <c r="F42" s="207" t="s">
        <v>713</v>
      </c>
      <c r="G42" s="55"/>
      <c r="H42" s="55"/>
      <c r="I42" s="52"/>
      <c r="J42" s="52"/>
      <c r="K42" s="52"/>
      <c r="L42" s="52"/>
      <c r="M42" s="52"/>
      <c r="N42" s="52"/>
      <c r="O42" s="52"/>
      <c r="P42" s="52"/>
      <c r="Q42" s="52"/>
      <c r="R42" s="52"/>
    </row>
    <row r="43" spans="1:38" s="133" customFormat="1" ht="10.8" thickTop="1" thickBot="1">
      <c r="A43" s="208"/>
      <c r="B43" s="208"/>
      <c r="C43" s="208"/>
      <c r="D43" s="208"/>
      <c r="E43" s="208"/>
      <c r="F43" s="165"/>
      <c r="G43" s="55"/>
      <c r="H43" s="55"/>
      <c r="I43" s="52"/>
      <c r="J43" s="52"/>
      <c r="K43" s="52"/>
      <c r="L43" s="52"/>
      <c r="M43" s="52"/>
      <c r="N43" s="52"/>
      <c r="O43" s="52"/>
      <c r="P43" s="52"/>
      <c r="Q43" s="52"/>
      <c r="R43" s="52"/>
    </row>
    <row r="44" spans="1:38" s="133" customFormat="1" ht="12" customHeight="1" thickTop="1" thickBot="1">
      <c r="A44" s="564" t="s">
        <v>170</v>
      </c>
      <c r="B44" s="565"/>
      <c r="C44" s="565"/>
      <c r="D44" s="565"/>
      <c r="E44" s="565"/>
      <c r="F44" s="207" t="s">
        <v>714</v>
      </c>
      <c r="G44" s="55"/>
      <c r="H44" s="55"/>
      <c r="I44" s="52"/>
      <c r="J44" s="52"/>
      <c r="K44" s="52"/>
      <c r="L44" s="52"/>
      <c r="M44" s="52"/>
      <c r="N44" s="52"/>
      <c r="O44" s="52"/>
      <c r="P44" s="52"/>
      <c r="Q44" s="52"/>
      <c r="R44" s="52"/>
    </row>
    <row r="45" spans="1:38" s="133" customFormat="1" ht="10.8" thickTop="1" thickBot="1">
      <c r="A45" s="59"/>
      <c r="B45" s="59"/>
      <c r="C45" s="59"/>
      <c r="D45" s="59"/>
      <c r="E45" s="59"/>
      <c r="F45" s="64"/>
      <c r="G45" s="55"/>
      <c r="H45" s="55"/>
      <c r="I45" s="52"/>
      <c r="J45" s="52"/>
      <c r="K45" s="52"/>
      <c r="L45" s="52"/>
      <c r="M45" s="52"/>
      <c r="N45" s="52"/>
      <c r="O45" s="52"/>
      <c r="P45" s="52"/>
      <c r="Q45" s="52"/>
      <c r="R45" s="52"/>
    </row>
    <row r="46" spans="1:38" s="133" customFormat="1" ht="10.8" thickTop="1" thickBot="1">
      <c r="A46" s="209" t="s">
        <v>171</v>
      </c>
      <c r="B46" s="205"/>
      <c r="C46" s="210"/>
      <c r="D46" s="205"/>
      <c r="E46" s="205"/>
      <c r="F46" s="206"/>
      <c r="G46" s="55"/>
      <c r="H46" s="55"/>
      <c r="I46" s="52"/>
      <c r="J46" s="52"/>
      <c r="K46" s="52"/>
      <c r="L46" s="52"/>
      <c r="M46" s="52"/>
      <c r="N46" s="52"/>
      <c r="O46" s="52"/>
      <c r="P46" s="52"/>
      <c r="Q46" s="52"/>
      <c r="R46" s="52"/>
    </row>
    <row r="47" spans="1:38" s="133" customFormat="1" ht="13.05" customHeight="1" thickTop="1" thickBot="1">
      <c r="A47" s="209">
        <v>1</v>
      </c>
      <c r="B47" s="205" t="s">
        <v>172</v>
      </c>
      <c r="C47" s="210"/>
      <c r="D47" s="205"/>
      <c r="E47" s="205"/>
      <c r="F47" s="206"/>
      <c r="G47" s="55"/>
      <c r="H47" s="55"/>
      <c r="I47" s="52"/>
      <c r="J47" s="52"/>
      <c r="K47" s="52"/>
      <c r="L47" s="52"/>
      <c r="M47" s="52"/>
      <c r="N47" s="52"/>
      <c r="O47" s="52"/>
      <c r="P47" s="52"/>
      <c r="Q47" s="52"/>
      <c r="R47" s="52"/>
    </row>
    <row r="48" spans="1:38" s="133" customFormat="1" ht="13.05" customHeight="1" thickTop="1" thickBot="1">
      <c r="A48" s="209">
        <v>2</v>
      </c>
      <c r="B48" s="205" t="s">
        <v>523</v>
      </c>
      <c r="C48" s="210"/>
      <c r="D48" s="205"/>
      <c r="E48" s="205"/>
      <c r="F48" s="206"/>
      <c r="G48" s="55"/>
      <c r="H48" s="55"/>
      <c r="I48" s="52"/>
      <c r="J48" s="52"/>
      <c r="K48" s="52"/>
      <c r="L48" s="52"/>
      <c r="M48" s="52"/>
      <c r="N48" s="52"/>
      <c r="O48" s="52"/>
      <c r="P48" s="52"/>
      <c r="Q48" s="52"/>
      <c r="R48" s="52"/>
    </row>
    <row r="49" spans="1:18" s="133" customFormat="1" ht="13.05" customHeight="1" thickTop="1" thickBot="1">
      <c r="A49" s="209">
        <v>3</v>
      </c>
      <c r="B49" s="205" t="s">
        <v>174</v>
      </c>
      <c r="C49" s="211"/>
      <c r="D49" s="205"/>
      <c r="E49" s="205"/>
      <c r="F49" s="206"/>
      <c r="G49" s="208"/>
      <c r="H49" s="208"/>
      <c r="I49" s="52"/>
      <c r="J49" s="52"/>
      <c r="K49" s="52"/>
      <c r="L49" s="52"/>
      <c r="M49" s="52"/>
      <c r="N49" s="52"/>
      <c r="O49" s="52"/>
      <c r="P49" s="52"/>
      <c r="Q49" s="52"/>
      <c r="R49" s="52"/>
    </row>
    <row r="50" spans="1:18" s="133" customFormat="1" ht="13.05" customHeight="1" thickTop="1" thickBot="1">
      <c r="A50" s="209">
        <v>4</v>
      </c>
      <c r="B50" s="205" t="s">
        <v>175</v>
      </c>
      <c r="C50" s="211"/>
      <c r="D50" s="205"/>
      <c r="E50" s="205"/>
      <c r="F50" s="206"/>
      <c r="G50" s="51"/>
      <c r="H50" s="51"/>
      <c r="I50" s="52"/>
      <c r="J50" s="52"/>
      <c r="K50" s="52"/>
      <c r="L50" s="52"/>
      <c r="M50" s="52"/>
      <c r="N50" s="52"/>
      <c r="O50" s="52"/>
      <c r="P50" s="52"/>
      <c r="Q50" s="52"/>
      <c r="R50" s="52"/>
    </row>
    <row r="51" spans="1:18" s="133" customFormat="1" ht="13.05" customHeight="1" thickTop="1" thickBot="1">
      <c r="A51" s="209">
        <v>5</v>
      </c>
      <c r="B51" s="205" t="s">
        <v>524</v>
      </c>
      <c r="C51" s="211"/>
      <c r="D51" s="205"/>
      <c r="E51" s="205"/>
      <c r="F51" s="206"/>
      <c r="G51" s="51"/>
      <c r="H51" s="51"/>
      <c r="I51" s="52"/>
      <c r="J51" s="52"/>
      <c r="K51" s="52"/>
      <c r="L51" s="52"/>
      <c r="M51" s="52"/>
      <c r="N51" s="52"/>
      <c r="O51" s="52"/>
      <c r="P51" s="52"/>
      <c r="Q51" s="52"/>
      <c r="R51" s="52"/>
    </row>
    <row r="52" spans="1:18" s="133" customFormat="1" ht="13.05" customHeight="1" thickTop="1">
      <c r="A52" s="209">
        <v>6</v>
      </c>
      <c r="B52" s="208" t="s">
        <v>177</v>
      </c>
      <c r="C52" s="211"/>
      <c r="D52" s="205"/>
      <c r="E52" s="205"/>
      <c r="F52" s="206"/>
      <c r="G52" s="55"/>
      <c r="H52" s="55"/>
      <c r="I52" s="60"/>
      <c r="J52" s="60"/>
      <c r="K52" s="60"/>
      <c r="L52" s="60"/>
      <c r="M52" s="60"/>
      <c r="N52" s="60"/>
      <c r="O52" s="60"/>
      <c r="P52" s="60"/>
      <c r="Q52" s="60"/>
      <c r="R52" s="60"/>
    </row>
    <row r="53" spans="1:18" s="133" customFormat="1" ht="13.05" customHeight="1">
      <c r="A53" s="209">
        <v>7</v>
      </c>
      <c r="B53" s="205" t="s">
        <v>178</v>
      </c>
      <c r="C53" s="137"/>
      <c r="D53" s="205"/>
      <c r="E53" s="205"/>
      <c r="F53" s="206"/>
      <c r="G53" s="55"/>
      <c r="H53" s="55"/>
      <c r="I53" s="60"/>
      <c r="J53" s="60"/>
      <c r="K53" s="60"/>
      <c r="L53" s="60"/>
      <c r="M53" s="60"/>
      <c r="N53" s="60"/>
      <c r="O53" s="60"/>
      <c r="P53" s="60"/>
      <c r="Q53" s="60"/>
      <c r="R53" s="60"/>
    </row>
    <row r="54" spans="1:18" s="171" customFormat="1" ht="13.05" customHeight="1">
      <c r="A54" s="209">
        <v>8</v>
      </c>
      <c r="B54" s="213" t="s">
        <v>179</v>
      </c>
      <c r="C54" s="205"/>
      <c r="D54" s="208"/>
      <c r="E54" s="208"/>
      <c r="F54" s="206"/>
      <c r="G54" s="55"/>
      <c r="H54" s="55"/>
      <c r="I54" s="60"/>
      <c r="J54" s="60"/>
      <c r="K54" s="60"/>
      <c r="L54" s="60"/>
      <c r="M54" s="60"/>
      <c r="N54" s="60"/>
      <c r="O54" s="60"/>
      <c r="P54" s="60"/>
      <c r="Q54" s="60"/>
      <c r="R54" s="60"/>
    </row>
    <row r="55" spans="1:18" s="133" customFormat="1" ht="13.05" customHeight="1">
      <c r="A55" s="209">
        <v>9</v>
      </c>
      <c r="B55" s="213" t="s">
        <v>180</v>
      </c>
      <c r="C55" s="205"/>
      <c r="D55" s="205"/>
      <c r="E55" s="205"/>
      <c r="F55" s="206"/>
      <c r="G55" s="55"/>
      <c r="H55" s="55"/>
      <c r="I55" s="60"/>
      <c r="J55" s="60"/>
      <c r="K55" s="60"/>
      <c r="L55" s="60"/>
      <c r="M55" s="60"/>
      <c r="N55" s="60"/>
      <c r="O55" s="60"/>
      <c r="P55" s="60"/>
      <c r="Q55" s="60"/>
      <c r="R55" s="60"/>
    </row>
    <row r="56" spans="1:18" s="133" customFormat="1" ht="13.05" customHeight="1">
      <c r="A56" s="209">
        <v>10</v>
      </c>
      <c r="B56" s="213" t="s">
        <v>181</v>
      </c>
      <c r="C56" s="205"/>
      <c r="D56" s="205"/>
      <c r="E56" s="205"/>
      <c r="F56" s="206"/>
      <c r="G56" s="55"/>
      <c r="H56" s="55"/>
      <c r="I56" s="60"/>
      <c r="J56" s="60"/>
      <c r="K56" s="60"/>
      <c r="L56" s="60"/>
      <c r="M56" s="60"/>
      <c r="N56" s="60"/>
      <c r="O56" s="60"/>
      <c r="P56" s="60"/>
      <c r="Q56" s="60"/>
      <c r="R56" s="60"/>
    </row>
    <row r="57" spans="1:18" s="133" customFormat="1" ht="13.05" customHeight="1">
      <c r="A57" s="209">
        <v>10</v>
      </c>
      <c r="B57" s="213" t="s">
        <v>182</v>
      </c>
      <c r="C57" s="205"/>
      <c r="D57" s="205"/>
      <c r="E57" s="205"/>
      <c r="F57" s="206"/>
      <c r="G57" s="55"/>
      <c r="H57" s="55"/>
      <c r="I57" s="60"/>
      <c r="J57" s="60"/>
      <c r="K57" s="60"/>
      <c r="L57" s="60"/>
      <c r="M57" s="60"/>
      <c r="N57" s="60"/>
      <c r="O57" s="60"/>
      <c r="P57" s="60"/>
      <c r="Q57" s="60"/>
      <c r="R57" s="60"/>
    </row>
    <row r="58" spans="1:18" s="133" customFormat="1" ht="13.05" customHeight="1">
      <c r="A58" s="209">
        <v>11</v>
      </c>
      <c r="B58" s="205" t="s">
        <v>183</v>
      </c>
      <c r="C58" s="205"/>
      <c r="D58" s="205"/>
      <c r="E58" s="205"/>
      <c r="F58" s="206"/>
      <c r="G58" s="55"/>
      <c r="H58" s="55"/>
      <c r="I58" s="60"/>
      <c r="J58" s="60"/>
      <c r="K58" s="60"/>
      <c r="L58" s="60"/>
      <c r="M58" s="60"/>
      <c r="N58" s="60"/>
      <c r="O58" s="60"/>
      <c r="P58" s="60"/>
      <c r="Q58" s="60"/>
      <c r="R58" s="60"/>
    </row>
    <row r="59" spans="1:18" s="133" customFormat="1" ht="13.05" customHeight="1">
      <c r="A59" s="209">
        <v>12</v>
      </c>
      <c r="B59" s="213" t="s">
        <v>184</v>
      </c>
      <c r="C59" s="205"/>
      <c r="D59" s="205"/>
      <c r="E59" s="205"/>
      <c r="F59" s="206"/>
      <c r="G59" s="55"/>
      <c r="H59" s="55"/>
      <c r="I59" s="60"/>
      <c r="J59" s="60"/>
      <c r="K59" s="60"/>
      <c r="L59" s="60"/>
      <c r="M59" s="60"/>
      <c r="N59" s="60"/>
      <c r="O59" s="60"/>
      <c r="P59" s="60"/>
      <c r="Q59" s="60"/>
      <c r="R59" s="60"/>
    </row>
    <row r="60" spans="1:18" s="133" customFormat="1" ht="10.199999999999999" thickBot="1">
      <c r="A60" s="208"/>
      <c r="B60" s="137"/>
      <c r="C60" s="208"/>
      <c r="D60" s="208"/>
      <c r="E60" s="208"/>
      <c r="F60" s="165"/>
      <c r="G60" s="70"/>
      <c r="H60" s="70"/>
      <c r="I60" s="70"/>
      <c r="J60" s="70"/>
      <c r="K60" s="70"/>
      <c r="L60" s="70"/>
      <c r="M60" s="70"/>
      <c r="N60" s="70"/>
      <c r="O60" s="70"/>
      <c r="P60" s="70"/>
      <c r="Q60" s="70"/>
      <c r="R60" s="70"/>
    </row>
    <row r="61" spans="1:18" s="133" customFormat="1" ht="10.199999999999999" thickTop="1">
      <c r="A61" s="208"/>
      <c r="B61" s="137"/>
      <c r="C61" s="208"/>
      <c r="D61" s="208"/>
      <c r="E61" s="208"/>
      <c r="F61" s="165"/>
      <c r="G61" s="208"/>
      <c r="H61" s="208"/>
      <c r="I61" s="208"/>
      <c r="J61" s="208"/>
      <c r="K61" s="208"/>
      <c r="L61" s="208"/>
      <c r="M61" s="208"/>
      <c r="N61" s="208"/>
      <c r="O61" s="208"/>
      <c r="P61" s="208"/>
      <c r="Q61" s="208"/>
      <c r="R61" s="208"/>
    </row>
    <row r="62" spans="1:18" s="171" customFormat="1" ht="9.6">
      <c r="A62" s="208"/>
      <c r="B62" s="208"/>
      <c r="C62" s="208"/>
      <c r="D62" s="208"/>
      <c r="E62" s="208"/>
      <c r="F62" s="165"/>
      <c r="G62" s="208"/>
      <c r="H62" s="208"/>
      <c r="I62" s="208"/>
      <c r="J62" s="208"/>
      <c r="K62" s="208"/>
      <c r="L62" s="208"/>
      <c r="M62" s="208"/>
      <c r="N62" s="208"/>
      <c r="O62" s="208"/>
      <c r="P62" s="208"/>
      <c r="Q62" s="208"/>
      <c r="R62" s="208"/>
    </row>
    <row r="63" spans="1:18" s="171" customFormat="1" ht="9.75" customHeight="1">
      <c r="A63" s="208"/>
      <c r="B63" s="208"/>
      <c r="C63" s="208"/>
      <c r="D63" s="208"/>
      <c r="E63" s="208"/>
      <c r="F63" s="165"/>
      <c r="G63" s="208"/>
      <c r="H63" s="208"/>
      <c r="I63" s="208"/>
      <c r="J63" s="208"/>
      <c r="K63" s="208"/>
      <c r="L63" s="208"/>
      <c r="M63" s="208"/>
      <c r="N63" s="208"/>
      <c r="O63" s="208"/>
      <c r="P63" s="208"/>
      <c r="Q63" s="208"/>
      <c r="R63" s="208"/>
    </row>
  </sheetData>
  <protectedRanges>
    <protectedRange sqref="AL33:AL40" name="Rango3"/>
    <protectedRange sqref="AH33:AH40" name="Rango2"/>
    <protectedRange sqref="AE33:AE40" name="Rango1"/>
  </protectedRanges>
  <autoFilter ref="S31:AL40" xr:uid="{AC134C42-E27E-4A30-B0CC-B4046FF34AA8}"/>
  <mergeCells count="58">
    <mergeCell ref="D30:D32"/>
    <mergeCell ref="G31:G32"/>
    <mergeCell ref="AK31:AK32"/>
    <mergeCell ref="B29:E29"/>
    <mergeCell ref="A44:E44"/>
    <mergeCell ref="AH31:AH32"/>
    <mergeCell ref="AI31:AI32"/>
    <mergeCell ref="AJ31:AJ32"/>
    <mergeCell ref="U31:U32"/>
    <mergeCell ref="H31:H32"/>
    <mergeCell ref="I31:N31"/>
    <mergeCell ref="S31:S32"/>
    <mergeCell ref="T31:T32"/>
    <mergeCell ref="AA29:AD29"/>
    <mergeCell ref="AI29:AL30"/>
    <mergeCell ref="B30:B32"/>
    <mergeCell ref="C30:C32"/>
    <mergeCell ref="Q30:Q32"/>
    <mergeCell ref="AL31:AL32"/>
    <mergeCell ref="A42:E42"/>
    <mergeCell ref="AB31:AB32"/>
    <mergeCell ref="AC31:AC32"/>
    <mergeCell ref="AD31:AD32"/>
    <mergeCell ref="AE31:AE32"/>
    <mergeCell ref="AF31:AF32"/>
    <mergeCell ref="AG31:AG32"/>
    <mergeCell ref="V31:V32"/>
    <mergeCell ref="W31:W32"/>
    <mergeCell ref="X31:X32"/>
    <mergeCell ref="Y31:Y32"/>
    <mergeCell ref="Z31:Z32"/>
    <mergeCell ref="AA31:AA32"/>
    <mergeCell ref="A29:A32"/>
    <mergeCell ref="AE30:AH30"/>
    <mergeCell ref="G19:Q21"/>
    <mergeCell ref="A20:E20"/>
    <mergeCell ref="A25:E25"/>
    <mergeCell ref="A26:E26"/>
    <mergeCell ref="A27:E27"/>
    <mergeCell ref="A24:E24"/>
    <mergeCell ref="F29:R29"/>
    <mergeCell ref="R30:R32"/>
    <mergeCell ref="S30:V30"/>
    <mergeCell ref="W30:Z30"/>
    <mergeCell ref="AA30:AD30"/>
    <mergeCell ref="E30:E32"/>
    <mergeCell ref="F30:F32"/>
    <mergeCell ref="G30:O30"/>
    <mergeCell ref="P30:P32"/>
    <mergeCell ref="A11:B11"/>
    <mergeCell ref="A12:A14"/>
    <mergeCell ref="B12:B14"/>
    <mergeCell ref="A19:E19"/>
    <mergeCell ref="A4:D4"/>
    <mergeCell ref="A5:A7"/>
    <mergeCell ref="B5:B7"/>
    <mergeCell ref="C5:C7"/>
    <mergeCell ref="D5:D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D84B2-7FAA-445E-ACB4-F8B1DD93873B}">
  <dimension ref="A1:AL113"/>
  <sheetViews>
    <sheetView showGridLines="0" topLeftCell="AG18" workbookViewId="0">
      <selection activeCell="Q52" sqref="Q52:Q79"/>
    </sheetView>
  </sheetViews>
  <sheetFormatPr baseColWidth="10" defaultColWidth="11.44140625" defaultRowHeight="14.4"/>
  <cols>
    <col min="1" max="1" width="27.77734375" customWidth="1"/>
    <col min="2" max="2" width="22.21875" customWidth="1"/>
    <col min="3" max="3" width="23.21875" customWidth="1"/>
    <col min="4" max="4" width="14.44140625" customWidth="1"/>
  </cols>
  <sheetData>
    <row r="1" spans="1:4" hidden="1">
      <c r="A1" s="3"/>
      <c r="B1" s="4"/>
      <c r="C1" s="4"/>
      <c r="D1" s="4"/>
    </row>
    <row r="2" spans="1:4" hidden="1">
      <c r="A2" s="3"/>
      <c r="B2" s="4"/>
      <c r="C2" s="4"/>
      <c r="D2" s="4"/>
    </row>
    <row r="3" spans="1:4" ht="15" hidden="1" thickBot="1">
      <c r="A3" s="3"/>
      <c r="B3" s="4"/>
      <c r="C3" s="4"/>
      <c r="D3" s="4"/>
    </row>
    <row r="4" spans="1:4" hidden="1">
      <c r="A4" s="475" t="s">
        <v>715</v>
      </c>
      <c r="B4" s="476"/>
      <c r="C4" s="476"/>
      <c r="D4" s="477"/>
    </row>
    <row r="5" spans="1:4" hidden="1">
      <c r="A5" s="473" t="s">
        <v>55</v>
      </c>
      <c r="B5" s="478" t="s">
        <v>6</v>
      </c>
      <c r="C5" s="474" t="s">
        <v>56</v>
      </c>
      <c r="D5" s="479" t="s">
        <v>603</v>
      </c>
    </row>
    <row r="6" spans="1:4" hidden="1">
      <c r="A6" s="473"/>
      <c r="B6" s="478"/>
      <c r="C6" s="474"/>
      <c r="D6" s="479"/>
    </row>
    <row r="7" spans="1:4" hidden="1">
      <c r="A7" s="473"/>
      <c r="B7" s="478"/>
      <c r="C7" s="474"/>
      <c r="D7" s="479"/>
    </row>
    <row r="8" spans="1:4" ht="15" hidden="1" thickBot="1">
      <c r="A8" s="1">
        <v>8</v>
      </c>
      <c r="B8" s="2">
        <v>0</v>
      </c>
      <c r="C8" s="2">
        <v>0</v>
      </c>
      <c r="D8" s="6">
        <v>8</v>
      </c>
    </row>
    <row r="9" spans="1:4" hidden="1"/>
    <row r="10" spans="1:4" ht="15" hidden="1" thickBot="1"/>
    <row r="11" spans="1:4" hidden="1">
      <c r="A11" s="471" t="s">
        <v>58</v>
      </c>
      <c r="B11" s="472"/>
    </row>
    <row r="12" spans="1:4" hidden="1">
      <c r="A12" s="473" t="s">
        <v>59</v>
      </c>
      <c r="B12" s="474" t="s">
        <v>60</v>
      </c>
    </row>
    <row r="13" spans="1:4" hidden="1">
      <c r="A13" s="473"/>
      <c r="B13" s="474"/>
    </row>
    <row r="14" spans="1:4" hidden="1">
      <c r="A14" s="473"/>
      <c r="B14" s="474"/>
    </row>
    <row r="15" spans="1:4" ht="15" hidden="1" thickBot="1">
      <c r="A15" s="1">
        <v>7</v>
      </c>
      <c r="B15" s="2">
        <v>1</v>
      </c>
    </row>
    <row r="16" spans="1:4" hidden="1"/>
    <row r="17" spans="1:38" hidden="1"/>
    <row r="19" spans="1:38" s="133" customFormat="1" ht="15.6">
      <c r="A19" s="513" t="s">
        <v>61</v>
      </c>
      <c r="B19" s="513"/>
      <c r="C19" s="513"/>
      <c r="D19" s="513"/>
      <c r="E19" s="513"/>
      <c r="F19" s="200"/>
      <c r="G19" s="513"/>
      <c r="H19" s="513"/>
      <c r="I19" s="513"/>
      <c r="J19" s="513"/>
      <c r="K19" s="513"/>
      <c r="L19" s="513"/>
      <c r="M19" s="513"/>
      <c r="N19" s="513"/>
      <c r="O19" s="513"/>
      <c r="P19" s="513"/>
      <c r="Q19" s="513"/>
      <c r="R19" s="137"/>
    </row>
    <row r="20" spans="1:38" s="133" customFormat="1" ht="12" customHeight="1">
      <c r="A20" s="559" t="s">
        <v>62</v>
      </c>
      <c r="B20" s="559"/>
      <c r="C20" s="559"/>
      <c r="D20" s="559"/>
      <c r="E20" s="559"/>
      <c r="F20" s="136"/>
      <c r="G20" s="513"/>
      <c r="H20" s="513"/>
      <c r="I20" s="513"/>
      <c r="J20" s="513"/>
      <c r="K20" s="513"/>
      <c r="L20" s="513"/>
      <c r="M20" s="513"/>
      <c r="N20" s="513"/>
      <c r="O20" s="513"/>
      <c r="P20" s="513"/>
      <c r="Q20" s="513"/>
      <c r="R20" s="137"/>
    </row>
    <row r="21" spans="1:38" s="133" customFormat="1" ht="10.050000000000001" customHeight="1">
      <c r="A21" s="137"/>
      <c r="B21" s="137"/>
      <c r="C21" s="137"/>
      <c r="D21" s="137"/>
      <c r="E21" s="137"/>
      <c r="F21" s="16"/>
      <c r="G21" s="513"/>
      <c r="H21" s="513"/>
      <c r="I21" s="513"/>
      <c r="J21" s="513"/>
      <c r="K21" s="513"/>
      <c r="L21" s="513"/>
      <c r="M21" s="513"/>
      <c r="N21" s="513"/>
      <c r="O21" s="513"/>
      <c r="P21" s="513"/>
      <c r="Q21" s="513"/>
      <c r="R21" s="137"/>
    </row>
    <row r="22" spans="1:38" s="133" customFormat="1" ht="9.6">
      <c r="A22" s="137"/>
      <c r="B22" s="137"/>
      <c r="C22" s="137"/>
      <c r="D22" s="137"/>
      <c r="E22" s="137"/>
      <c r="F22" s="16"/>
      <c r="G22" s="137"/>
      <c r="H22" s="137"/>
      <c r="I22" s="137"/>
      <c r="J22" s="137"/>
      <c r="K22" s="137"/>
      <c r="L22" s="137"/>
      <c r="M22" s="137"/>
      <c r="N22" s="137"/>
      <c r="O22" s="137"/>
      <c r="P22" s="137"/>
      <c r="Q22" s="137"/>
      <c r="R22" s="137"/>
    </row>
    <row r="23" spans="1:38" s="133" customFormat="1" ht="9.6">
      <c r="A23" s="137"/>
      <c r="B23" s="137"/>
      <c r="C23" s="137"/>
      <c r="D23" s="137"/>
      <c r="E23" s="137"/>
      <c r="F23" s="16"/>
      <c r="G23" s="137"/>
      <c r="H23" s="137"/>
      <c r="I23" s="137"/>
      <c r="J23" s="137"/>
      <c r="K23" s="137"/>
      <c r="L23" s="137"/>
      <c r="M23" s="137"/>
      <c r="N23" s="137"/>
      <c r="O23" s="137"/>
      <c r="P23" s="137"/>
      <c r="Q23" s="137"/>
      <c r="R23" s="137"/>
    </row>
    <row r="24" spans="1:38" s="133" customFormat="1" ht="10.199999999999999">
      <c r="A24" s="560" t="s">
        <v>63</v>
      </c>
      <c r="B24" s="560"/>
      <c r="C24" s="560"/>
      <c r="D24" s="560"/>
      <c r="E24" s="560"/>
      <c r="F24" s="20">
        <v>2024</v>
      </c>
      <c r="G24" s="137"/>
      <c r="H24" s="137"/>
      <c r="I24" s="137"/>
      <c r="J24" s="137"/>
      <c r="K24" s="137"/>
      <c r="L24" s="137"/>
      <c r="M24" s="137"/>
      <c r="N24" s="137"/>
      <c r="O24" s="137"/>
      <c r="P24" s="137"/>
      <c r="Q24" s="137"/>
      <c r="R24" s="137"/>
    </row>
    <row r="25" spans="1:38" s="133" customFormat="1" ht="10.199999999999999">
      <c r="A25" s="560" t="s">
        <v>64</v>
      </c>
      <c r="B25" s="560"/>
      <c r="C25" s="560"/>
      <c r="D25" s="560"/>
      <c r="E25" s="560"/>
      <c r="F25" s="138">
        <v>169</v>
      </c>
      <c r="G25" s="137"/>
      <c r="H25" s="137"/>
      <c r="I25" s="137"/>
      <c r="J25" s="137"/>
      <c r="K25" s="137"/>
      <c r="L25" s="137"/>
      <c r="M25" s="137"/>
      <c r="N25" s="137"/>
      <c r="O25" s="137"/>
      <c r="P25" s="137"/>
      <c r="Q25" s="137"/>
      <c r="R25" s="137"/>
    </row>
    <row r="26" spans="1:38" s="133" customFormat="1" ht="19.2">
      <c r="A26" s="560" t="s">
        <v>65</v>
      </c>
      <c r="B26" s="560"/>
      <c r="C26" s="560"/>
      <c r="D26" s="560"/>
      <c r="E26" s="560"/>
      <c r="F26" s="138" t="s">
        <v>632</v>
      </c>
      <c r="G26" s="137"/>
      <c r="H26" s="137"/>
      <c r="I26" s="137"/>
      <c r="J26" s="137"/>
      <c r="K26" s="137"/>
      <c r="L26" s="137"/>
      <c r="M26" s="137"/>
      <c r="N26" s="137"/>
      <c r="O26" s="137"/>
      <c r="P26" s="137"/>
      <c r="Q26" s="137"/>
      <c r="R26" s="137"/>
    </row>
    <row r="27" spans="1:38" s="133" customFormat="1" ht="28.8">
      <c r="A27" s="560" t="s">
        <v>67</v>
      </c>
      <c r="B27" s="560"/>
      <c r="C27" s="560"/>
      <c r="D27" s="560"/>
      <c r="E27" s="560"/>
      <c r="F27" s="138" t="s">
        <v>633</v>
      </c>
      <c r="G27" s="137"/>
      <c r="H27" s="137"/>
      <c r="I27" s="137"/>
      <c r="J27" s="137"/>
      <c r="K27" s="137"/>
      <c r="L27" s="137"/>
      <c r="M27" s="137"/>
      <c r="N27" s="137"/>
      <c r="O27" s="137"/>
      <c r="P27" s="137"/>
      <c r="Q27" s="137"/>
      <c r="R27" s="137"/>
      <c r="S27" s="139" t="s">
        <v>72</v>
      </c>
      <c r="T27" s="140"/>
      <c r="U27" s="140"/>
      <c r="V27" s="140"/>
      <c r="W27" s="140"/>
      <c r="X27" s="140"/>
      <c r="Y27" s="140"/>
      <c r="Z27" s="140"/>
      <c r="AA27" s="498" t="s">
        <v>72</v>
      </c>
      <c r="AB27" s="499"/>
      <c r="AC27" s="499"/>
      <c r="AD27" s="499"/>
      <c r="AE27" s="140"/>
      <c r="AF27" s="140"/>
      <c r="AG27" s="140"/>
      <c r="AH27" s="141"/>
      <c r="AI27" s="441" t="s">
        <v>73</v>
      </c>
      <c r="AJ27" s="442"/>
      <c r="AK27" s="442"/>
      <c r="AL27" s="442"/>
    </row>
    <row r="28" spans="1:38" s="133" customFormat="1" ht="19.5" customHeight="1">
      <c r="A28" s="137"/>
      <c r="B28" s="137"/>
      <c r="C28" s="137"/>
      <c r="D28" s="137"/>
      <c r="E28" s="137"/>
      <c r="F28" s="16"/>
      <c r="G28" s="137"/>
      <c r="H28" s="137"/>
      <c r="I28" s="137"/>
      <c r="J28" s="137"/>
      <c r="K28" s="137"/>
      <c r="L28" s="137"/>
      <c r="M28" s="137"/>
      <c r="N28" s="137"/>
      <c r="O28" s="137"/>
      <c r="P28" s="137"/>
      <c r="Q28" s="137"/>
      <c r="R28" s="137"/>
      <c r="S28" s="452" t="s">
        <v>83</v>
      </c>
      <c r="T28" s="453"/>
      <c r="U28" s="453"/>
      <c r="V28" s="454"/>
      <c r="W28" s="452" t="s">
        <v>84</v>
      </c>
      <c r="X28" s="453"/>
      <c r="Y28" s="453"/>
      <c r="Z28" s="454"/>
      <c r="AA28" s="452" t="s">
        <v>85</v>
      </c>
      <c r="AB28" s="453"/>
      <c r="AC28" s="453"/>
      <c r="AD28" s="454"/>
      <c r="AE28" s="452" t="s">
        <v>86</v>
      </c>
      <c r="AF28" s="453"/>
      <c r="AG28" s="453"/>
      <c r="AH28" s="454"/>
      <c r="AI28" s="443"/>
      <c r="AJ28" s="444"/>
      <c r="AK28" s="444"/>
      <c r="AL28" s="444"/>
    </row>
    <row r="29" spans="1:38" s="133" customFormat="1" ht="27" customHeight="1">
      <c r="A29" s="429" t="s">
        <v>69</v>
      </c>
      <c r="B29" s="432" t="s">
        <v>401</v>
      </c>
      <c r="C29" s="433"/>
      <c r="D29" s="433"/>
      <c r="E29" s="434"/>
      <c r="F29" s="435" t="s">
        <v>71</v>
      </c>
      <c r="G29" s="436"/>
      <c r="H29" s="436"/>
      <c r="I29" s="436"/>
      <c r="J29" s="436"/>
      <c r="K29" s="436"/>
      <c r="L29" s="436"/>
      <c r="M29" s="436"/>
      <c r="N29" s="436"/>
      <c r="O29" s="436"/>
      <c r="P29" s="436"/>
      <c r="Q29" s="436"/>
      <c r="R29" s="437"/>
      <c r="S29" s="139" t="s">
        <v>72</v>
      </c>
      <c r="T29" s="140"/>
      <c r="U29" s="140"/>
      <c r="V29" s="140"/>
      <c r="W29" s="140"/>
      <c r="X29" s="140"/>
      <c r="Y29" s="140"/>
      <c r="Z29" s="140"/>
      <c r="AA29" s="139" t="s">
        <v>72</v>
      </c>
      <c r="AB29" s="140"/>
      <c r="AC29" s="140"/>
      <c r="AD29" s="140"/>
      <c r="AE29" s="140"/>
      <c r="AF29" s="140"/>
      <c r="AG29" s="140"/>
      <c r="AH29" s="141"/>
      <c r="AI29" s="393" t="s">
        <v>73</v>
      </c>
      <c r="AJ29" s="394"/>
      <c r="AK29" s="394"/>
      <c r="AL29" s="394"/>
    </row>
    <row r="30" spans="1:38" s="133" customFormat="1" ht="19.5" customHeight="1">
      <c r="A30" s="430"/>
      <c r="B30" s="445" t="s">
        <v>402</v>
      </c>
      <c r="C30" s="445" t="s">
        <v>403</v>
      </c>
      <c r="D30" s="445" t="s">
        <v>404</v>
      </c>
      <c r="E30" s="445" t="s">
        <v>405</v>
      </c>
      <c r="F30" s="446" t="s">
        <v>78</v>
      </c>
      <c r="G30" s="516" t="s">
        <v>79</v>
      </c>
      <c r="H30" s="517"/>
      <c r="I30" s="517"/>
      <c r="J30" s="517"/>
      <c r="K30" s="517"/>
      <c r="L30" s="517"/>
      <c r="M30" s="517"/>
      <c r="N30" s="517"/>
      <c r="O30" s="518"/>
      <c r="P30" s="519" t="s">
        <v>80</v>
      </c>
      <c r="Q30" s="446" t="s">
        <v>406</v>
      </c>
      <c r="R30" s="446" t="s">
        <v>407</v>
      </c>
      <c r="S30" s="456" t="s">
        <v>91</v>
      </c>
      <c r="T30" s="441" t="s">
        <v>92</v>
      </c>
      <c r="U30" s="442" t="s">
        <v>21</v>
      </c>
      <c r="V30" s="567" t="s">
        <v>93</v>
      </c>
      <c r="W30" s="456" t="s">
        <v>91</v>
      </c>
      <c r="X30" s="441" t="s">
        <v>92</v>
      </c>
      <c r="Y30" s="442" t="s">
        <v>21</v>
      </c>
      <c r="Z30" s="567" t="s">
        <v>93</v>
      </c>
      <c r="AA30" s="456" t="s">
        <v>91</v>
      </c>
      <c r="AB30" s="441" t="s">
        <v>92</v>
      </c>
      <c r="AC30" s="442" t="s">
        <v>21</v>
      </c>
      <c r="AD30" s="567" t="s">
        <v>93</v>
      </c>
      <c r="AE30" s="456" t="s">
        <v>91</v>
      </c>
      <c r="AF30" s="441" t="s">
        <v>92</v>
      </c>
      <c r="AG30" s="442" t="s">
        <v>21</v>
      </c>
      <c r="AH30" s="567" t="s">
        <v>93</v>
      </c>
      <c r="AI30" s="456" t="s">
        <v>91</v>
      </c>
      <c r="AJ30" s="441" t="s">
        <v>92</v>
      </c>
      <c r="AK30" s="442" t="s">
        <v>21</v>
      </c>
      <c r="AL30" s="567" t="s">
        <v>93</v>
      </c>
    </row>
    <row r="31" spans="1:38" s="133" customFormat="1" ht="26.55" customHeight="1">
      <c r="A31" s="430"/>
      <c r="B31" s="445"/>
      <c r="C31" s="445"/>
      <c r="D31" s="445"/>
      <c r="E31" s="445"/>
      <c r="F31" s="446"/>
      <c r="G31" s="455" t="s">
        <v>408</v>
      </c>
      <c r="H31" s="455" t="s">
        <v>409</v>
      </c>
      <c r="I31" s="432" t="s">
        <v>410</v>
      </c>
      <c r="J31" s="433"/>
      <c r="K31" s="433"/>
      <c r="L31" s="433"/>
      <c r="M31" s="433"/>
      <c r="N31" s="434"/>
      <c r="O31" s="21" t="s">
        <v>90</v>
      </c>
      <c r="P31" s="519"/>
      <c r="Q31" s="446"/>
      <c r="R31" s="446"/>
      <c r="S31" s="457"/>
      <c r="T31" s="460"/>
      <c r="U31" s="566"/>
      <c r="V31" s="568"/>
      <c r="W31" s="457"/>
      <c r="X31" s="460"/>
      <c r="Y31" s="566"/>
      <c r="Z31" s="568"/>
      <c r="AA31" s="457"/>
      <c r="AB31" s="460"/>
      <c r="AC31" s="566"/>
      <c r="AD31" s="568"/>
      <c r="AE31" s="457"/>
      <c r="AF31" s="460"/>
      <c r="AG31" s="566"/>
      <c r="AH31" s="568"/>
      <c r="AI31" s="457"/>
      <c r="AJ31" s="460"/>
      <c r="AK31" s="566"/>
      <c r="AL31" s="568"/>
    </row>
    <row r="32" spans="1:38" s="133" customFormat="1" ht="19.5" customHeight="1">
      <c r="A32" s="431"/>
      <c r="B32" s="445"/>
      <c r="C32" s="445"/>
      <c r="D32" s="445"/>
      <c r="E32" s="445"/>
      <c r="F32" s="447"/>
      <c r="G32" s="447"/>
      <c r="H32" s="447"/>
      <c r="I32" s="22">
        <v>1</v>
      </c>
      <c r="J32" s="22">
        <v>2</v>
      </c>
      <c r="K32" s="22" t="s">
        <v>96</v>
      </c>
      <c r="L32" s="22">
        <v>3</v>
      </c>
      <c r="M32" s="22">
        <v>4</v>
      </c>
      <c r="N32" s="22" t="s">
        <v>97</v>
      </c>
      <c r="O32" s="22" t="s">
        <v>98</v>
      </c>
      <c r="P32" s="520"/>
      <c r="Q32" s="447"/>
      <c r="R32" s="447"/>
      <c r="S32" s="457"/>
      <c r="T32" s="460"/>
      <c r="U32" s="566"/>
      <c r="V32" s="568"/>
      <c r="W32" s="457"/>
      <c r="X32" s="460"/>
      <c r="Y32" s="566"/>
      <c r="Z32" s="568"/>
      <c r="AA32" s="457"/>
      <c r="AB32" s="460"/>
      <c r="AC32" s="566"/>
      <c r="AD32" s="568"/>
      <c r="AE32" s="457"/>
      <c r="AF32" s="460"/>
      <c r="AG32" s="566"/>
      <c r="AH32" s="568"/>
      <c r="AI32" s="457"/>
      <c r="AJ32" s="460"/>
      <c r="AK32" s="566"/>
      <c r="AL32" s="568"/>
    </row>
    <row r="33" spans="1:38" s="133" customFormat="1" ht="51" customHeight="1" thickBot="1">
      <c r="A33" s="142"/>
      <c r="B33" s="143"/>
      <c r="C33" s="143"/>
      <c r="D33" s="143"/>
      <c r="E33" s="143"/>
      <c r="F33" s="44"/>
      <c r="G33" s="40"/>
      <c r="H33" s="40"/>
      <c r="I33" s="41"/>
      <c r="J33" s="41"/>
      <c r="K33" s="214"/>
      <c r="L33" s="41"/>
      <c r="M33" s="196"/>
      <c r="N33" s="214"/>
      <c r="O33" s="214"/>
      <c r="P33" s="30"/>
      <c r="Q33" s="34"/>
      <c r="R33" s="34"/>
      <c r="S33" s="32"/>
      <c r="T33" s="33"/>
      <c r="U33" s="34"/>
      <c r="V33" s="34"/>
      <c r="W33" s="32"/>
      <c r="X33" s="33"/>
      <c r="Y33" s="34"/>
      <c r="Z33" s="34"/>
      <c r="AA33" s="35"/>
      <c r="AB33" s="33"/>
      <c r="AC33" s="34"/>
      <c r="AD33" s="36"/>
      <c r="AE33" s="32"/>
      <c r="AF33" s="33"/>
      <c r="AG33" s="34"/>
      <c r="AH33" s="34"/>
      <c r="AI33" s="32"/>
      <c r="AJ33" s="37"/>
      <c r="AK33" s="34"/>
      <c r="AL33" s="34"/>
    </row>
    <row r="34" spans="1:38" s="133" customFormat="1" ht="51" customHeight="1" thickTop="1" thickBot="1">
      <c r="A34" s="142"/>
      <c r="B34" s="143"/>
      <c r="C34" s="143"/>
      <c r="D34" s="143"/>
      <c r="E34" s="143"/>
      <c r="F34" s="44"/>
      <c r="G34" s="40"/>
      <c r="H34" s="40"/>
      <c r="I34" s="41"/>
      <c r="J34" s="196"/>
      <c r="K34" s="214"/>
      <c r="L34" s="41"/>
      <c r="M34" s="196"/>
      <c r="N34" s="214"/>
      <c r="O34" s="214"/>
      <c r="P34" s="30"/>
      <c r="Q34" s="34"/>
      <c r="R34" s="34"/>
      <c r="S34" s="32"/>
      <c r="T34" s="33"/>
      <c r="U34" s="34"/>
      <c r="V34" s="34"/>
      <c r="W34" s="32"/>
      <c r="X34" s="33"/>
      <c r="Y34" s="34"/>
      <c r="Z34" s="34"/>
      <c r="AA34" s="35"/>
      <c r="AB34" s="33"/>
      <c r="AC34" s="34"/>
      <c r="AD34" s="36"/>
      <c r="AE34" s="32"/>
      <c r="AF34" s="33"/>
      <c r="AG34" s="34"/>
      <c r="AH34" s="34"/>
      <c r="AI34" s="32"/>
      <c r="AJ34" s="37"/>
      <c r="AK34" s="34"/>
      <c r="AL34" s="34"/>
    </row>
    <row r="35" spans="1:38" s="133" customFormat="1" ht="51" customHeight="1" thickTop="1" thickBot="1">
      <c r="A35" s="142"/>
      <c r="B35" s="143"/>
      <c r="C35" s="143"/>
      <c r="D35" s="143"/>
      <c r="E35" s="143"/>
      <c r="F35" s="44"/>
      <c r="G35" s="40"/>
      <c r="H35" s="40"/>
      <c r="I35" s="41"/>
      <c r="J35" s="41"/>
      <c r="K35" s="214"/>
      <c r="L35" s="41"/>
      <c r="M35" s="196"/>
      <c r="N35" s="214"/>
      <c r="O35" s="214"/>
      <c r="P35" s="30"/>
      <c r="Q35" s="34"/>
      <c r="R35" s="34"/>
      <c r="S35" s="32"/>
      <c r="T35" s="33"/>
      <c r="U35" s="34"/>
      <c r="V35" s="34"/>
      <c r="W35" s="32"/>
      <c r="X35" s="33"/>
      <c r="Y35" s="34"/>
      <c r="Z35" s="34"/>
      <c r="AA35" s="35"/>
      <c r="AB35" s="33"/>
      <c r="AC35" s="34"/>
      <c r="AD35" s="36"/>
      <c r="AE35" s="32"/>
      <c r="AF35" s="33"/>
      <c r="AG35" s="34"/>
      <c r="AH35" s="34"/>
      <c r="AI35" s="32"/>
      <c r="AJ35" s="37"/>
      <c r="AK35" s="34"/>
      <c r="AL35" s="34"/>
    </row>
    <row r="36" spans="1:38" s="133" customFormat="1" ht="51" customHeight="1" thickTop="1" thickBot="1">
      <c r="A36" s="142"/>
      <c r="B36" s="143"/>
      <c r="C36" s="143"/>
      <c r="D36" s="143"/>
      <c r="E36" s="143"/>
      <c r="F36" s="44"/>
      <c r="G36" s="40"/>
      <c r="H36" s="40"/>
      <c r="I36" s="41"/>
      <c r="J36" s="41"/>
      <c r="K36" s="214"/>
      <c r="L36" s="41"/>
      <c r="M36" s="196"/>
      <c r="N36" s="214"/>
      <c r="O36" s="214"/>
      <c r="P36" s="30"/>
      <c r="Q36" s="34"/>
      <c r="R36" s="34"/>
      <c r="S36" s="32"/>
      <c r="T36" s="33"/>
      <c r="U36" s="34"/>
      <c r="V36" s="34"/>
      <c r="W36" s="32"/>
      <c r="X36" s="33"/>
      <c r="Y36" s="34"/>
      <c r="Z36" s="34"/>
      <c r="AA36" s="35"/>
      <c r="AB36" s="33"/>
      <c r="AC36" s="34"/>
      <c r="AD36" s="36"/>
      <c r="AE36" s="32"/>
      <c r="AF36" s="33"/>
      <c r="AG36" s="34"/>
      <c r="AH36" s="34"/>
      <c r="AI36" s="32"/>
      <c r="AJ36" s="37"/>
      <c r="AK36" s="34"/>
      <c r="AL36" s="34"/>
    </row>
    <row r="37" spans="1:38" s="133" customFormat="1" ht="51" customHeight="1" thickTop="1" thickBot="1">
      <c r="A37" s="142"/>
      <c r="B37" s="143"/>
      <c r="C37" s="143"/>
      <c r="D37" s="143"/>
      <c r="E37" s="143"/>
      <c r="F37" s="44"/>
      <c r="G37" s="40"/>
      <c r="H37" s="40"/>
      <c r="I37" s="41"/>
      <c r="J37" s="41"/>
      <c r="K37" s="214"/>
      <c r="L37" s="41"/>
      <c r="M37" s="196"/>
      <c r="N37" s="214"/>
      <c r="O37" s="214"/>
      <c r="P37" s="30"/>
      <c r="Q37" s="34"/>
      <c r="R37" s="34"/>
      <c r="S37" s="32"/>
      <c r="T37" s="33"/>
      <c r="U37" s="34"/>
      <c r="V37" s="34"/>
      <c r="W37" s="32"/>
      <c r="X37" s="33"/>
      <c r="Y37" s="34"/>
      <c r="Z37" s="34"/>
      <c r="AA37" s="35"/>
      <c r="AB37" s="33"/>
      <c r="AC37" s="34"/>
      <c r="AD37" s="36"/>
      <c r="AE37" s="32"/>
      <c r="AF37" s="33"/>
      <c r="AG37" s="34"/>
      <c r="AH37" s="34"/>
      <c r="AI37" s="32"/>
      <c r="AJ37" s="37"/>
      <c r="AK37" s="34"/>
      <c r="AL37" s="34"/>
    </row>
    <row r="38" spans="1:38" s="133" customFormat="1" ht="51" customHeight="1" thickTop="1" thickBot="1">
      <c r="A38" s="142"/>
      <c r="B38" s="143"/>
      <c r="C38" s="143"/>
      <c r="D38" s="143"/>
      <c r="E38" s="143"/>
      <c r="F38" s="44"/>
      <c r="G38" s="40"/>
      <c r="H38" s="40"/>
      <c r="I38" s="41"/>
      <c r="J38" s="41"/>
      <c r="K38" s="214"/>
      <c r="L38" s="41"/>
      <c r="M38" s="196"/>
      <c r="N38" s="214"/>
      <c r="O38" s="214"/>
      <c r="P38" s="30"/>
      <c r="Q38" s="34"/>
      <c r="R38" s="34"/>
      <c r="S38" s="32"/>
      <c r="T38" s="33"/>
      <c r="U38" s="34"/>
      <c r="V38" s="34"/>
      <c r="W38" s="32"/>
      <c r="X38" s="33"/>
      <c r="Y38" s="34"/>
      <c r="Z38" s="34"/>
      <c r="AA38" s="35"/>
      <c r="AB38" s="33"/>
      <c r="AC38" s="34"/>
      <c r="AD38" s="36"/>
      <c r="AE38" s="32"/>
      <c r="AF38" s="33"/>
      <c r="AG38" s="34"/>
      <c r="AH38" s="34"/>
      <c r="AI38" s="32"/>
      <c r="AJ38" s="37"/>
      <c r="AK38" s="34"/>
      <c r="AL38" s="34"/>
    </row>
    <row r="39" spans="1:38" s="133" customFormat="1" ht="51" customHeight="1" thickTop="1" thickBot="1">
      <c r="A39" s="142"/>
      <c r="B39" s="143"/>
      <c r="C39" s="143"/>
      <c r="D39" s="143"/>
      <c r="E39" s="143"/>
      <c r="F39" s="44"/>
      <c r="G39" s="40"/>
      <c r="H39" s="40"/>
      <c r="I39" s="196"/>
      <c r="J39" s="196"/>
      <c r="K39" s="214"/>
      <c r="L39" s="196"/>
      <c r="M39" s="196"/>
      <c r="N39" s="214"/>
      <c r="O39" s="214"/>
      <c r="P39" s="30"/>
      <c r="Q39" s="34"/>
      <c r="R39" s="34"/>
      <c r="S39" s="32"/>
      <c r="T39" s="33"/>
      <c r="U39" s="34"/>
      <c r="V39" s="34"/>
      <c r="W39" s="32"/>
      <c r="X39" s="33"/>
      <c r="Y39" s="34"/>
      <c r="Z39" s="34"/>
      <c r="AA39" s="35"/>
      <c r="AB39" s="33"/>
      <c r="AC39" s="34"/>
      <c r="AD39" s="36"/>
      <c r="AE39" s="32"/>
      <c r="AF39" s="33"/>
      <c r="AG39" s="34"/>
      <c r="AH39" s="34"/>
      <c r="AI39" s="32"/>
      <c r="AJ39" s="37"/>
      <c r="AK39" s="34"/>
      <c r="AL39" s="34"/>
    </row>
    <row r="40" spans="1:38" s="133" customFormat="1" ht="51" customHeight="1" thickTop="1" thickBot="1">
      <c r="A40" s="142"/>
      <c r="B40" s="143"/>
      <c r="C40" s="143"/>
      <c r="D40" s="143"/>
      <c r="E40" s="143"/>
      <c r="F40" s="44"/>
      <c r="G40" s="40"/>
      <c r="H40" s="40"/>
      <c r="I40" s="41"/>
      <c r="J40" s="196"/>
      <c r="K40" s="214"/>
      <c r="L40" s="41"/>
      <c r="M40" s="196"/>
      <c r="N40" s="214"/>
      <c r="O40" s="214"/>
      <c r="P40" s="30"/>
      <c r="Q40" s="34"/>
      <c r="R40" s="34"/>
      <c r="S40" s="32"/>
      <c r="T40" s="33"/>
      <c r="U40" s="34"/>
      <c r="V40" s="34"/>
      <c r="W40" s="32"/>
      <c r="X40" s="33"/>
      <c r="Y40" s="34"/>
      <c r="Z40" s="34"/>
      <c r="AA40" s="35"/>
      <c r="AB40" s="33"/>
      <c r="AC40" s="34"/>
      <c r="AD40" s="36"/>
      <c r="AE40" s="32"/>
      <c r="AF40" s="33"/>
      <c r="AG40" s="34"/>
      <c r="AH40" s="34"/>
      <c r="AI40" s="32"/>
      <c r="AJ40" s="37"/>
      <c r="AK40" s="34"/>
      <c r="AL40" s="34"/>
    </row>
    <row r="41" spans="1:38" s="133" customFormat="1" ht="51" customHeight="1" thickTop="1" thickBot="1">
      <c r="A41" s="142"/>
      <c r="B41" s="143"/>
      <c r="C41" s="143"/>
      <c r="D41" s="143"/>
      <c r="E41" s="143"/>
      <c r="F41" s="44"/>
      <c r="G41" s="40"/>
      <c r="H41" s="40"/>
      <c r="I41" s="41"/>
      <c r="J41" s="196"/>
      <c r="K41" s="214"/>
      <c r="L41" s="41"/>
      <c r="M41" s="196"/>
      <c r="N41" s="214"/>
      <c r="O41" s="214"/>
      <c r="P41" s="30"/>
      <c r="Q41" s="34"/>
      <c r="R41" s="34"/>
      <c r="S41" s="32"/>
      <c r="T41" s="33"/>
      <c r="U41" s="34"/>
      <c r="V41" s="34"/>
      <c r="W41" s="32"/>
      <c r="X41" s="33"/>
      <c r="Y41" s="34"/>
      <c r="Z41" s="34"/>
      <c r="AA41" s="35"/>
      <c r="AB41" s="33"/>
      <c r="AC41" s="34"/>
      <c r="AD41" s="36"/>
      <c r="AE41" s="32"/>
      <c r="AF41" s="33"/>
      <c r="AG41" s="34"/>
      <c r="AH41" s="34"/>
      <c r="AI41" s="32"/>
      <c r="AJ41" s="37"/>
      <c r="AK41" s="34"/>
      <c r="AL41" s="34"/>
    </row>
    <row r="42" spans="1:38" s="133" customFormat="1" ht="51" customHeight="1" thickTop="1" thickBot="1">
      <c r="A42" s="142"/>
      <c r="B42" s="143"/>
      <c r="C42" s="143"/>
      <c r="D42" s="143"/>
      <c r="E42" s="143"/>
      <c r="F42" s="44"/>
      <c r="G42" s="40"/>
      <c r="H42" s="40"/>
      <c r="I42" s="41"/>
      <c r="J42" s="196"/>
      <c r="K42" s="214"/>
      <c r="L42" s="41"/>
      <c r="M42" s="196"/>
      <c r="N42" s="214"/>
      <c r="O42" s="214"/>
      <c r="P42" s="30"/>
      <c r="Q42" s="34"/>
      <c r="R42" s="34"/>
      <c r="S42" s="32"/>
      <c r="T42" s="33"/>
      <c r="U42" s="34"/>
      <c r="V42" s="34"/>
      <c r="W42" s="32"/>
      <c r="X42" s="33"/>
      <c r="Y42" s="34"/>
      <c r="Z42" s="34"/>
      <c r="AA42" s="35"/>
      <c r="AB42" s="33"/>
      <c r="AC42" s="34"/>
      <c r="AD42" s="36"/>
      <c r="AE42" s="32"/>
      <c r="AF42" s="33"/>
      <c r="AG42" s="34"/>
      <c r="AH42" s="34"/>
      <c r="AI42" s="32"/>
      <c r="AJ42" s="37"/>
      <c r="AK42" s="34"/>
      <c r="AL42" s="34"/>
    </row>
    <row r="43" spans="1:38" s="133" customFormat="1" ht="51" customHeight="1" thickTop="1" thickBot="1">
      <c r="A43" s="142">
        <f t="shared" ref="A43:A61" si="0">A42+1</f>
        <v>1</v>
      </c>
      <c r="B43" s="143">
        <v>0</v>
      </c>
      <c r="C43" s="143">
        <v>0</v>
      </c>
      <c r="D43" s="143">
        <v>0</v>
      </c>
      <c r="E43" s="143">
        <v>0</v>
      </c>
      <c r="F43" s="44" t="s">
        <v>647</v>
      </c>
      <c r="G43" s="40" t="s">
        <v>648</v>
      </c>
      <c r="H43" s="40" t="s">
        <v>200</v>
      </c>
      <c r="I43" s="41">
        <v>0</v>
      </c>
      <c r="J43" s="196">
        <v>1</v>
      </c>
      <c r="K43" s="214">
        <f t="shared" ref="K43:K61" si="1">I43+J43</f>
        <v>1</v>
      </c>
      <c r="L43" s="41">
        <v>0</v>
      </c>
      <c r="M43" s="196">
        <v>1</v>
      </c>
      <c r="N43" s="214">
        <f t="shared" ref="N43:N61" si="2">L43+M43</f>
        <v>1</v>
      </c>
      <c r="O43" s="214">
        <f t="shared" ref="O43:O61" si="3">K43+N43</f>
        <v>2</v>
      </c>
      <c r="P43" s="30"/>
      <c r="Q43" s="34" t="s">
        <v>635</v>
      </c>
      <c r="R43" s="34"/>
      <c r="S43" s="32">
        <v>0</v>
      </c>
      <c r="T43" s="33" t="str">
        <f t="shared" ref="T43:T79" si="4">IF(S43="","No hay ejecución",IF(AND(I43=0),"No hay Programación", S43/I43))</f>
        <v>No hay Programación</v>
      </c>
      <c r="U43" s="34" t="str">
        <f t="shared" ref="U43:U79" si="5">IF(T43="No hay ejecución","NA",IF(T43&gt;=90%,"De acuerdo con lo programado",IF(T43&gt;=50%,"Atraso Leve",IF(T43&lt;49.99%,"En riesgo en cumplimiento"))))</f>
        <v>De acuerdo con lo programado</v>
      </c>
      <c r="V43" s="34"/>
      <c r="W43" s="32">
        <v>0</v>
      </c>
      <c r="X43" s="33">
        <f t="shared" ref="X43:X79" si="6">IF(W43="","No hay ejecución",IF(AND(J43=0),"No hay Programación", W43/J43))</f>
        <v>0</v>
      </c>
      <c r="Y43" s="34" t="str">
        <f t="shared" ref="Y43:Y79" si="7">IF(X43="No hay ejecución","NA",IF(X43&gt;=90%,"De acuerdo con lo programado",IF(X43&gt;=50%,"Atraso Leve",IF(X43&lt;49.99%,"En riesgo en cumplimiento"))))</f>
        <v>En riesgo en cumplimiento</v>
      </c>
      <c r="Z43" s="34"/>
      <c r="AA43" s="35">
        <v>0</v>
      </c>
      <c r="AB43" s="33" t="str">
        <f t="shared" ref="AB43:AB61" si="8">IF(AA43="","No hay ejecución",IF(AND(L43=0),"No hay Programación", AA43/L43))</f>
        <v>No hay Programación</v>
      </c>
      <c r="AC43" s="34" t="str">
        <f t="shared" ref="AC43:AC61" si="9">IF(AB43="No hay ejecución","NA",IF(AB43&gt;=90%,"De acuerdo con lo programado",IF(AB43&gt;=50%,"Atraso Leve",IF(AB43&lt;49.99%,"En riesgo en cumplimiento"))))</f>
        <v>De acuerdo con lo programado</v>
      </c>
      <c r="AD43" s="36"/>
      <c r="AE43" s="32">
        <v>1</v>
      </c>
      <c r="AF43" s="33">
        <f t="shared" ref="AF43:AF79" si="10">IF(AE43="","No hay ejecución",IF(AND(M43=0),"No hay Programación", AE43/M43))</f>
        <v>1</v>
      </c>
      <c r="AG43" s="34" t="str">
        <f t="shared" ref="AG43:AG79" si="11">IF(AF43="No hay ejecución","NA",IF(AF43&gt;=90%,"De acuerdo con lo programado",IF(AF43&gt;=50%,"Atraso Leve",IF(AF43&lt;49.99%,"En riesgo en cumplimiento"))))</f>
        <v>De acuerdo con lo programado</v>
      </c>
      <c r="AH43" s="34"/>
      <c r="AI43" s="32">
        <f t="shared" ref="AI43:AI79" si="12">AE43+AA43+W43+S43</f>
        <v>1</v>
      </c>
      <c r="AJ43" s="37">
        <f t="shared" ref="AJ43:AJ79" si="13">IF(AI43="","No hay ejecución",IF(AND(O43=0),"No hay Programación", AI43/O43))</f>
        <v>0.5</v>
      </c>
      <c r="AK43" s="34" t="str">
        <f t="shared" ref="AK43:AK79" si="14">IF(AJ43="No hay ejecución","NA",IF(AJ43&gt;=85%,"Cumplio",IF(AJ43&lt;84.99%,"No cumplio")))</f>
        <v>No cumplio</v>
      </c>
      <c r="AL43" s="34"/>
    </row>
    <row r="44" spans="1:38" s="133" customFormat="1" ht="51" customHeight="1" thickTop="1" thickBot="1">
      <c r="A44" s="142"/>
      <c r="B44" s="143"/>
      <c r="C44" s="143"/>
      <c r="D44" s="143"/>
      <c r="E44" s="143"/>
      <c r="F44" s="44"/>
      <c r="G44" s="40"/>
      <c r="H44" s="40"/>
      <c r="I44" s="196"/>
      <c r="J44" s="196"/>
      <c r="K44" s="214"/>
      <c r="L44" s="196"/>
      <c r="M44" s="196"/>
      <c r="N44" s="214"/>
      <c r="O44" s="214"/>
      <c r="P44" s="155"/>
      <c r="Q44" s="34"/>
      <c r="R44" s="34"/>
      <c r="S44" s="32"/>
      <c r="T44" s="33"/>
      <c r="U44" s="34"/>
      <c r="V44" s="34"/>
      <c r="W44" s="32"/>
      <c r="X44" s="33"/>
      <c r="Y44" s="34"/>
      <c r="Z44" s="34"/>
      <c r="AA44" s="35"/>
      <c r="AB44" s="33"/>
      <c r="AC44" s="34"/>
      <c r="AD44" s="36"/>
      <c r="AE44" s="32"/>
      <c r="AF44" s="33"/>
      <c r="AG44" s="34"/>
      <c r="AH44" s="34"/>
      <c r="AI44" s="32"/>
      <c r="AJ44" s="37"/>
      <c r="AK44" s="34"/>
      <c r="AL44" s="34"/>
    </row>
    <row r="45" spans="1:38" s="133" customFormat="1" ht="51" customHeight="1" thickTop="1" thickBot="1">
      <c r="A45" s="142">
        <f t="shared" si="0"/>
        <v>1</v>
      </c>
      <c r="B45" s="143">
        <v>0</v>
      </c>
      <c r="C45" s="143">
        <v>0</v>
      </c>
      <c r="D45" s="143">
        <v>0</v>
      </c>
      <c r="E45" s="143">
        <v>0</v>
      </c>
      <c r="F45" s="44" t="s">
        <v>651</v>
      </c>
      <c r="G45" s="40" t="s">
        <v>233</v>
      </c>
      <c r="H45" s="40" t="s">
        <v>297</v>
      </c>
      <c r="I45" s="196">
        <v>12</v>
      </c>
      <c r="J45" s="41">
        <v>0</v>
      </c>
      <c r="K45" s="214">
        <f t="shared" si="1"/>
        <v>12</v>
      </c>
      <c r="L45" s="41">
        <v>0</v>
      </c>
      <c r="M45" s="196">
        <v>4</v>
      </c>
      <c r="N45" s="214">
        <f t="shared" si="2"/>
        <v>4</v>
      </c>
      <c r="O45" s="214">
        <f t="shared" si="3"/>
        <v>16</v>
      </c>
      <c r="P45" s="30"/>
      <c r="Q45" s="34" t="s">
        <v>652</v>
      </c>
      <c r="R45" s="34"/>
      <c r="S45" s="32">
        <v>1</v>
      </c>
      <c r="T45" s="33">
        <f t="shared" si="4"/>
        <v>8.3333333333333329E-2</v>
      </c>
      <c r="U45" s="34" t="str">
        <f t="shared" si="5"/>
        <v>En riesgo en cumplimiento</v>
      </c>
      <c r="V45" s="34"/>
      <c r="W45" s="32">
        <v>0</v>
      </c>
      <c r="X45" s="33" t="str">
        <f t="shared" si="6"/>
        <v>No hay Programación</v>
      </c>
      <c r="Y45" s="34" t="str">
        <f t="shared" si="7"/>
        <v>De acuerdo con lo programado</v>
      </c>
      <c r="Z45" s="34"/>
      <c r="AA45" s="35">
        <v>0</v>
      </c>
      <c r="AB45" s="33" t="str">
        <f t="shared" si="8"/>
        <v>No hay Programación</v>
      </c>
      <c r="AC45" s="34" t="str">
        <f t="shared" si="9"/>
        <v>De acuerdo con lo programado</v>
      </c>
      <c r="AD45" s="36"/>
      <c r="AE45" s="32">
        <v>2</v>
      </c>
      <c r="AF45" s="33">
        <f t="shared" si="10"/>
        <v>0.5</v>
      </c>
      <c r="AG45" s="34" t="str">
        <f t="shared" si="11"/>
        <v>Atraso Leve</v>
      </c>
      <c r="AH45" s="34"/>
      <c r="AI45" s="32">
        <f t="shared" si="12"/>
        <v>3</v>
      </c>
      <c r="AJ45" s="37">
        <f t="shared" si="13"/>
        <v>0.1875</v>
      </c>
      <c r="AK45" s="34" t="str">
        <f t="shared" si="14"/>
        <v>No cumplio</v>
      </c>
      <c r="AL45" s="34"/>
    </row>
    <row r="46" spans="1:38" s="133" customFormat="1" ht="51" customHeight="1" thickTop="1" thickBot="1">
      <c r="A46" s="142"/>
      <c r="B46" s="143"/>
      <c r="C46" s="143"/>
      <c r="D46" s="143"/>
      <c r="E46" s="143"/>
      <c r="F46" s="44"/>
      <c r="G46" s="40"/>
      <c r="H46" s="40"/>
      <c r="I46" s="41"/>
      <c r="J46" s="41"/>
      <c r="K46" s="214"/>
      <c r="L46" s="41"/>
      <c r="M46" s="196"/>
      <c r="N46" s="214"/>
      <c r="O46" s="214"/>
      <c r="P46" s="91"/>
      <c r="Q46" s="34"/>
      <c r="R46" s="34"/>
      <c r="S46" s="32"/>
      <c r="T46" s="33"/>
      <c r="U46" s="34"/>
      <c r="V46" s="34"/>
      <c r="W46" s="32"/>
      <c r="X46" s="33"/>
      <c r="Y46" s="34"/>
      <c r="Z46" s="34"/>
      <c r="AA46" s="35"/>
      <c r="AB46" s="33"/>
      <c r="AC46" s="34"/>
      <c r="AD46" s="36"/>
      <c r="AE46" s="32"/>
      <c r="AF46" s="33"/>
      <c r="AG46" s="34"/>
      <c r="AH46" s="34"/>
      <c r="AI46" s="32"/>
      <c r="AJ46" s="37"/>
      <c r="AK46" s="34"/>
      <c r="AL46" s="34"/>
    </row>
    <row r="47" spans="1:38" s="133" customFormat="1" ht="51" customHeight="1" thickTop="1" thickBot="1">
      <c r="A47" s="142"/>
      <c r="B47" s="143"/>
      <c r="C47" s="143"/>
      <c r="D47" s="143"/>
      <c r="E47" s="143"/>
      <c r="F47" s="44"/>
      <c r="G47" s="40"/>
      <c r="H47" s="40"/>
      <c r="I47" s="41"/>
      <c r="J47" s="41"/>
      <c r="K47" s="214"/>
      <c r="L47" s="41"/>
      <c r="M47" s="196"/>
      <c r="N47" s="214"/>
      <c r="O47" s="214"/>
      <c r="P47" s="91"/>
      <c r="Q47" s="34"/>
      <c r="R47" s="34"/>
      <c r="S47" s="32"/>
      <c r="T47" s="33"/>
      <c r="U47" s="34"/>
      <c r="V47" s="34"/>
      <c r="W47" s="32"/>
      <c r="X47" s="33"/>
      <c r="Y47" s="34"/>
      <c r="Z47" s="34"/>
      <c r="AA47" s="35"/>
      <c r="AB47" s="33"/>
      <c r="AC47" s="34"/>
      <c r="AD47" s="36"/>
      <c r="AE47" s="32"/>
      <c r="AF47" s="33"/>
      <c r="AG47" s="34"/>
      <c r="AH47" s="34"/>
      <c r="AI47" s="32"/>
      <c r="AJ47" s="37"/>
      <c r="AK47" s="34"/>
      <c r="AL47" s="34"/>
    </row>
    <row r="48" spans="1:38" s="133" customFormat="1" ht="51" customHeight="1" thickTop="1" thickBot="1">
      <c r="A48" s="142"/>
      <c r="B48" s="143"/>
      <c r="C48" s="143"/>
      <c r="D48" s="143"/>
      <c r="E48" s="143"/>
      <c r="F48" s="44"/>
      <c r="G48" s="40"/>
      <c r="H48" s="40"/>
      <c r="I48" s="196"/>
      <c r="J48" s="196"/>
      <c r="K48" s="214"/>
      <c r="L48" s="196"/>
      <c r="M48" s="196"/>
      <c r="N48" s="214"/>
      <c r="O48" s="214"/>
      <c r="P48" s="91"/>
      <c r="Q48" s="34"/>
      <c r="R48" s="34"/>
      <c r="S48" s="32"/>
      <c r="T48" s="33"/>
      <c r="U48" s="34"/>
      <c r="V48" s="34"/>
      <c r="W48" s="32"/>
      <c r="X48" s="33"/>
      <c r="Y48" s="34"/>
      <c r="Z48" s="34"/>
      <c r="AA48" s="35"/>
      <c r="AB48" s="33"/>
      <c r="AC48" s="34"/>
      <c r="AD48" s="36"/>
      <c r="AE48" s="32"/>
      <c r="AF48" s="33"/>
      <c r="AG48" s="34"/>
      <c r="AH48" s="34"/>
      <c r="AI48" s="32"/>
      <c r="AJ48" s="37"/>
      <c r="AK48" s="34"/>
      <c r="AL48" s="34"/>
    </row>
    <row r="49" spans="1:38" s="133" customFormat="1" ht="51" customHeight="1" thickTop="1" thickBot="1">
      <c r="A49" s="142"/>
      <c r="B49" s="143"/>
      <c r="C49" s="143"/>
      <c r="D49" s="143"/>
      <c r="E49" s="143"/>
      <c r="F49" s="44"/>
      <c r="G49" s="40"/>
      <c r="H49" s="40"/>
      <c r="I49" s="196"/>
      <c r="J49" s="196"/>
      <c r="K49" s="214"/>
      <c r="L49" s="196"/>
      <c r="M49" s="196"/>
      <c r="N49" s="214"/>
      <c r="O49" s="214"/>
      <c r="P49" s="91"/>
      <c r="Q49" s="34"/>
      <c r="R49" s="34"/>
      <c r="S49" s="32"/>
      <c r="T49" s="33"/>
      <c r="U49" s="34"/>
      <c r="V49" s="34"/>
      <c r="W49" s="32"/>
      <c r="X49" s="33"/>
      <c r="Y49" s="34"/>
      <c r="Z49" s="34"/>
      <c r="AA49" s="35"/>
      <c r="AB49" s="33"/>
      <c r="AC49" s="34"/>
      <c r="AD49" s="36"/>
      <c r="AE49" s="32"/>
      <c r="AF49" s="33"/>
      <c r="AG49" s="34"/>
      <c r="AH49" s="34"/>
      <c r="AI49" s="32"/>
      <c r="AJ49" s="37"/>
      <c r="AK49" s="34"/>
      <c r="AL49" s="34"/>
    </row>
    <row r="50" spans="1:38" s="133" customFormat="1" ht="51" customHeight="1" thickTop="1" thickBot="1">
      <c r="A50" s="142"/>
      <c r="B50" s="143"/>
      <c r="C50" s="143"/>
      <c r="D50" s="143"/>
      <c r="E50" s="143"/>
      <c r="F50" s="44"/>
      <c r="G50" s="40"/>
      <c r="H50" s="40"/>
      <c r="I50" s="196"/>
      <c r="J50" s="196"/>
      <c r="K50" s="214"/>
      <c r="L50" s="196"/>
      <c r="M50" s="196"/>
      <c r="N50" s="214"/>
      <c r="O50" s="214"/>
      <c r="P50" s="91"/>
      <c r="Q50" s="34"/>
      <c r="R50" s="34"/>
      <c r="S50" s="32"/>
      <c r="T50" s="33"/>
      <c r="U50" s="34"/>
      <c r="V50" s="34"/>
      <c r="W50" s="32"/>
      <c r="X50" s="33"/>
      <c r="Y50" s="34"/>
      <c r="Z50" s="34"/>
      <c r="AA50" s="35"/>
      <c r="AB50" s="33"/>
      <c r="AC50" s="34"/>
      <c r="AD50" s="36"/>
      <c r="AE50" s="32"/>
      <c r="AF50" s="33"/>
      <c r="AG50" s="34"/>
      <c r="AH50" s="34"/>
      <c r="AI50" s="32"/>
      <c r="AJ50" s="37"/>
      <c r="AK50" s="34"/>
      <c r="AL50" s="34"/>
    </row>
    <row r="51" spans="1:38" s="133" customFormat="1" ht="51" customHeight="1" thickTop="1" thickBot="1">
      <c r="A51" s="142">
        <f t="shared" si="0"/>
        <v>1</v>
      </c>
      <c r="B51" s="143">
        <v>0</v>
      </c>
      <c r="C51" s="143">
        <v>0</v>
      </c>
      <c r="D51" s="143">
        <v>0</v>
      </c>
      <c r="E51" s="143">
        <v>0</v>
      </c>
      <c r="F51" s="44" t="s">
        <v>659</v>
      </c>
      <c r="G51" s="40" t="s">
        <v>158</v>
      </c>
      <c r="H51" s="40" t="s">
        <v>164</v>
      </c>
      <c r="I51" s="41">
        <v>0</v>
      </c>
      <c r="J51" s="41">
        <v>0</v>
      </c>
      <c r="K51" s="214">
        <f t="shared" si="1"/>
        <v>0</v>
      </c>
      <c r="L51" s="41">
        <v>0</v>
      </c>
      <c r="M51" s="196">
        <v>1</v>
      </c>
      <c r="N51" s="214">
        <f t="shared" si="2"/>
        <v>1</v>
      </c>
      <c r="O51" s="214">
        <f t="shared" si="3"/>
        <v>1</v>
      </c>
      <c r="P51" s="91"/>
      <c r="Q51" s="34" t="s">
        <v>654</v>
      </c>
      <c r="R51" s="34"/>
      <c r="S51" s="32">
        <v>0</v>
      </c>
      <c r="T51" s="33" t="str">
        <f t="shared" si="4"/>
        <v>No hay Programación</v>
      </c>
      <c r="U51" s="34" t="str">
        <f t="shared" si="5"/>
        <v>De acuerdo con lo programado</v>
      </c>
      <c r="V51" s="34"/>
      <c r="W51" s="32">
        <v>0</v>
      </c>
      <c r="X51" s="33" t="str">
        <f t="shared" si="6"/>
        <v>No hay Programación</v>
      </c>
      <c r="Y51" s="34" t="str">
        <f t="shared" si="7"/>
        <v>De acuerdo con lo programado</v>
      </c>
      <c r="Z51" s="34"/>
      <c r="AA51" s="35">
        <v>0</v>
      </c>
      <c r="AB51" s="33" t="str">
        <f t="shared" si="8"/>
        <v>No hay Programación</v>
      </c>
      <c r="AC51" s="34" t="str">
        <f t="shared" si="9"/>
        <v>De acuerdo con lo programado</v>
      </c>
      <c r="AD51" s="36"/>
      <c r="AE51" s="32">
        <v>0</v>
      </c>
      <c r="AF51" s="33">
        <f t="shared" si="10"/>
        <v>0</v>
      </c>
      <c r="AG51" s="34" t="str">
        <f t="shared" si="11"/>
        <v>En riesgo en cumplimiento</v>
      </c>
      <c r="AH51" s="34" t="s">
        <v>660</v>
      </c>
      <c r="AI51" s="32">
        <f t="shared" si="12"/>
        <v>0</v>
      </c>
      <c r="AJ51" s="37">
        <f t="shared" si="13"/>
        <v>0</v>
      </c>
      <c r="AK51" s="34" t="str">
        <f t="shared" si="14"/>
        <v>No cumplio</v>
      </c>
      <c r="AL51" s="34" t="s">
        <v>660</v>
      </c>
    </row>
    <row r="52" spans="1:38" s="133" customFormat="1" ht="51" customHeight="1" thickBot="1">
      <c r="A52" s="142">
        <f t="shared" si="0"/>
        <v>2</v>
      </c>
      <c r="B52" s="143">
        <v>0</v>
      </c>
      <c r="C52" s="143">
        <v>0</v>
      </c>
      <c r="D52" s="143">
        <v>0</v>
      </c>
      <c r="E52" s="143">
        <v>0</v>
      </c>
      <c r="F52" s="44" t="s">
        <v>661</v>
      </c>
      <c r="G52" s="40" t="s">
        <v>158</v>
      </c>
      <c r="H52" s="40" t="s">
        <v>164</v>
      </c>
      <c r="I52" s="41">
        <v>0</v>
      </c>
      <c r="J52" s="41">
        <v>0</v>
      </c>
      <c r="K52" s="214">
        <f t="shared" si="1"/>
        <v>0</v>
      </c>
      <c r="L52" s="196">
        <v>1</v>
      </c>
      <c r="M52" s="196">
        <v>1</v>
      </c>
      <c r="N52" s="214">
        <f t="shared" si="2"/>
        <v>2</v>
      </c>
      <c r="O52" s="214">
        <f t="shared" si="3"/>
        <v>2</v>
      </c>
      <c r="P52" s="91"/>
      <c r="Q52" s="400" t="s">
        <v>662</v>
      </c>
      <c r="R52" s="34"/>
      <c r="S52" s="32">
        <v>3</v>
      </c>
      <c r="T52" s="33" t="str">
        <f t="shared" si="4"/>
        <v>No hay Programación</v>
      </c>
      <c r="U52" s="34" t="str">
        <f t="shared" si="5"/>
        <v>De acuerdo con lo programado</v>
      </c>
      <c r="V52" s="34"/>
      <c r="W52" s="32">
        <v>0</v>
      </c>
      <c r="X52" s="33" t="str">
        <f t="shared" si="6"/>
        <v>No hay Programación</v>
      </c>
      <c r="Y52" s="34" t="str">
        <f t="shared" si="7"/>
        <v>De acuerdo con lo programado</v>
      </c>
      <c r="Z52" s="34"/>
      <c r="AA52" s="35">
        <v>0</v>
      </c>
      <c r="AB52" s="33">
        <f t="shared" si="8"/>
        <v>0</v>
      </c>
      <c r="AC52" s="34" t="str">
        <f t="shared" si="9"/>
        <v>En riesgo en cumplimiento</v>
      </c>
      <c r="AD52" s="36"/>
      <c r="AE52" s="32">
        <v>1</v>
      </c>
      <c r="AF52" s="33">
        <f t="shared" si="10"/>
        <v>1</v>
      </c>
      <c r="AG52" s="34" t="str">
        <f t="shared" si="11"/>
        <v>De acuerdo con lo programado</v>
      </c>
      <c r="AH52" s="34"/>
      <c r="AI52" s="32">
        <f t="shared" si="12"/>
        <v>4</v>
      </c>
      <c r="AJ52" s="37">
        <f t="shared" si="13"/>
        <v>2</v>
      </c>
      <c r="AK52" s="34" t="str">
        <f t="shared" si="14"/>
        <v>Cumplio</v>
      </c>
      <c r="AL52" s="34"/>
    </row>
    <row r="53" spans="1:38" s="133" customFormat="1" ht="51" customHeight="1" thickTop="1" thickBot="1">
      <c r="A53" s="142">
        <f t="shared" si="0"/>
        <v>3</v>
      </c>
      <c r="B53" s="143">
        <v>0</v>
      </c>
      <c r="C53" s="143">
        <v>0</v>
      </c>
      <c r="D53" s="143">
        <v>0</v>
      </c>
      <c r="E53" s="143">
        <v>0</v>
      </c>
      <c r="F53" s="44" t="s">
        <v>663</v>
      </c>
      <c r="G53" s="40" t="s">
        <v>648</v>
      </c>
      <c r="H53" s="40" t="s">
        <v>200</v>
      </c>
      <c r="I53" s="196">
        <v>1</v>
      </c>
      <c r="J53" s="196">
        <v>1</v>
      </c>
      <c r="K53" s="214">
        <f t="shared" si="1"/>
        <v>2</v>
      </c>
      <c r="L53" s="196">
        <v>1</v>
      </c>
      <c r="M53" s="196">
        <v>1</v>
      </c>
      <c r="N53" s="214">
        <f t="shared" si="2"/>
        <v>2</v>
      </c>
      <c r="O53" s="214">
        <f t="shared" si="3"/>
        <v>4</v>
      </c>
      <c r="P53" s="30"/>
      <c r="Q53" s="34" t="s">
        <v>662</v>
      </c>
      <c r="R53" s="34"/>
      <c r="S53" s="32">
        <v>1</v>
      </c>
      <c r="T53" s="33">
        <f t="shared" si="4"/>
        <v>1</v>
      </c>
      <c r="U53" s="34" t="str">
        <f t="shared" si="5"/>
        <v>De acuerdo con lo programado</v>
      </c>
      <c r="V53" s="34"/>
      <c r="W53" s="32">
        <v>1</v>
      </c>
      <c r="X53" s="33">
        <f t="shared" si="6"/>
        <v>1</v>
      </c>
      <c r="Y53" s="34" t="str">
        <f t="shared" si="7"/>
        <v>De acuerdo con lo programado</v>
      </c>
      <c r="Z53" s="34"/>
      <c r="AA53" s="35">
        <v>0</v>
      </c>
      <c r="AB53" s="33">
        <f t="shared" si="8"/>
        <v>0</v>
      </c>
      <c r="AC53" s="34" t="str">
        <f t="shared" si="9"/>
        <v>En riesgo en cumplimiento</v>
      </c>
      <c r="AD53" s="36"/>
      <c r="AE53" s="32">
        <v>1</v>
      </c>
      <c r="AF53" s="33">
        <f t="shared" si="10"/>
        <v>1</v>
      </c>
      <c r="AG53" s="34" t="str">
        <f t="shared" si="11"/>
        <v>De acuerdo con lo programado</v>
      </c>
      <c r="AH53" s="34"/>
      <c r="AI53" s="32">
        <f t="shared" si="12"/>
        <v>3</v>
      </c>
      <c r="AJ53" s="37">
        <f t="shared" si="13"/>
        <v>0.75</v>
      </c>
      <c r="AK53" s="34" t="str">
        <f t="shared" si="14"/>
        <v>No cumplio</v>
      </c>
      <c r="AL53" s="34"/>
    </row>
    <row r="54" spans="1:38" s="133" customFormat="1" ht="51" customHeight="1" thickTop="1" thickBot="1">
      <c r="A54" s="142"/>
      <c r="B54" s="143"/>
      <c r="C54" s="143"/>
      <c r="D54" s="143"/>
      <c r="E54" s="143"/>
      <c r="F54" s="44"/>
      <c r="G54" s="40"/>
      <c r="H54" s="40"/>
      <c r="I54" s="41"/>
      <c r="J54" s="196"/>
      <c r="K54" s="214"/>
      <c r="L54" s="196"/>
      <c r="M54" s="196"/>
      <c r="N54" s="214"/>
      <c r="O54" s="214"/>
      <c r="P54" s="30"/>
      <c r="Q54" s="34"/>
      <c r="R54" s="34"/>
      <c r="S54" s="32"/>
      <c r="T54" s="33"/>
      <c r="U54" s="34"/>
      <c r="V54" s="34"/>
      <c r="W54" s="32"/>
      <c r="X54" s="33"/>
      <c r="Y54" s="34"/>
      <c r="Z54" s="34"/>
      <c r="AA54" s="35"/>
      <c r="AB54" s="33"/>
      <c r="AC54" s="34"/>
      <c r="AD54" s="36"/>
      <c r="AE54" s="32"/>
      <c r="AF54" s="33"/>
      <c r="AG54" s="34"/>
      <c r="AH54" s="34"/>
      <c r="AI54" s="32"/>
      <c r="AJ54" s="37"/>
      <c r="AK54" s="34"/>
      <c r="AL54" s="34"/>
    </row>
    <row r="55" spans="1:38" s="133" customFormat="1" ht="51" customHeight="1" thickTop="1" thickBot="1">
      <c r="A55" s="142">
        <f t="shared" si="0"/>
        <v>1</v>
      </c>
      <c r="B55" s="143">
        <v>0</v>
      </c>
      <c r="C55" s="143">
        <v>0</v>
      </c>
      <c r="D55" s="143">
        <v>0</v>
      </c>
      <c r="E55" s="143">
        <v>0</v>
      </c>
      <c r="F55" s="44" t="s">
        <v>666</v>
      </c>
      <c r="G55" s="40" t="s">
        <v>587</v>
      </c>
      <c r="H55" s="40" t="s">
        <v>667</v>
      </c>
      <c r="I55" s="196">
        <v>72</v>
      </c>
      <c r="J55" s="41">
        <v>0</v>
      </c>
      <c r="K55" s="214">
        <f t="shared" si="1"/>
        <v>72</v>
      </c>
      <c r="L55" s="41">
        <v>0</v>
      </c>
      <c r="M55" s="41">
        <v>0</v>
      </c>
      <c r="N55" s="214">
        <f t="shared" si="2"/>
        <v>0</v>
      </c>
      <c r="O55" s="214">
        <f t="shared" si="3"/>
        <v>72</v>
      </c>
      <c r="P55" s="30"/>
      <c r="Q55" s="34" t="s">
        <v>668</v>
      </c>
      <c r="R55" s="34"/>
      <c r="S55" s="32">
        <v>11</v>
      </c>
      <c r="T55" s="33">
        <f t="shared" si="4"/>
        <v>0.15277777777777779</v>
      </c>
      <c r="U55" s="34" t="str">
        <f t="shared" si="5"/>
        <v>En riesgo en cumplimiento</v>
      </c>
      <c r="V55" s="34"/>
      <c r="W55" s="32">
        <v>0</v>
      </c>
      <c r="X55" s="33" t="str">
        <f t="shared" si="6"/>
        <v>No hay Programación</v>
      </c>
      <c r="Y55" s="34" t="str">
        <f t="shared" si="7"/>
        <v>De acuerdo con lo programado</v>
      </c>
      <c r="Z55" s="34"/>
      <c r="AA55" s="35">
        <v>0</v>
      </c>
      <c r="AB55" s="33" t="str">
        <f t="shared" si="8"/>
        <v>No hay Programación</v>
      </c>
      <c r="AC55" s="34" t="str">
        <f t="shared" si="9"/>
        <v>De acuerdo con lo programado</v>
      </c>
      <c r="AD55" s="36"/>
      <c r="AE55" s="32">
        <v>0</v>
      </c>
      <c r="AF55" s="33" t="str">
        <f t="shared" si="10"/>
        <v>No hay Programación</v>
      </c>
      <c r="AG55" s="34" t="str">
        <f t="shared" si="11"/>
        <v>De acuerdo con lo programado</v>
      </c>
      <c r="AH55" s="34"/>
      <c r="AI55" s="32">
        <f t="shared" si="12"/>
        <v>11</v>
      </c>
      <c r="AJ55" s="37">
        <f t="shared" si="13"/>
        <v>0.15277777777777779</v>
      </c>
      <c r="AK55" s="34" t="str">
        <f t="shared" si="14"/>
        <v>No cumplio</v>
      </c>
      <c r="AL55" s="34"/>
    </row>
    <row r="56" spans="1:38" s="133" customFormat="1" ht="51" customHeight="1" thickTop="1" thickBot="1">
      <c r="A56" s="142"/>
      <c r="B56" s="143"/>
      <c r="C56" s="143"/>
      <c r="D56" s="143"/>
      <c r="E56" s="143"/>
      <c r="F56" s="44"/>
      <c r="G56" s="40"/>
      <c r="H56" s="40"/>
      <c r="I56" s="196"/>
      <c r="J56" s="196"/>
      <c r="K56" s="214"/>
      <c r="L56" s="196"/>
      <c r="M56" s="196"/>
      <c r="N56" s="214"/>
      <c r="O56" s="214"/>
      <c r="P56" s="30"/>
      <c r="Q56" s="34"/>
      <c r="R56" s="34"/>
      <c r="S56" s="32"/>
      <c r="T56" s="33"/>
      <c r="U56" s="34"/>
      <c r="V56" s="34"/>
      <c r="W56" s="32"/>
      <c r="X56" s="33"/>
      <c r="Y56" s="34"/>
      <c r="Z56" s="34"/>
      <c r="AA56" s="35"/>
      <c r="AB56" s="33"/>
      <c r="AC56" s="34"/>
      <c r="AD56" s="36"/>
      <c r="AE56" s="32"/>
      <c r="AF56" s="33"/>
      <c r="AG56" s="34"/>
      <c r="AH56" s="34"/>
      <c r="AI56" s="32"/>
      <c r="AJ56" s="37"/>
      <c r="AK56" s="34"/>
      <c r="AL56" s="34"/>
    </row>
    <row r="57" spans="1:38" s="133" customFormat="1" ht="51" customHeight="1" thickTop="1" thickBot="1">
      <c r="A57" s="142">
        <f t="shared" si="0"/>
        <v>1</v>
      </c>
      <c r="B57" s="143">
        <v>0</v>
      </c>
      <c r="C57" s="143">
        <v>0</v>
      </c>
      <c r="D57" s="143">
        <v>0</v>
      </c>
      <c r="E57" s="143">
        <v>0</v>
      </c>
      <c r="F57" s="44" t="s">
        <v>670</v>
      </c>
      <c r="G57" s="40" t="s">
        <v>100</v>
      </c>
      <c r="H57" s="40" t="s">
        <v>297</v>
      </c>
      <c r="I57" s="196">
        <v>58</v>
      </c>
      <c r="J57" s="196">
        <v>58</v>
      </c>
      <c r="K57" s="214">
        <f t="shared" si="1"/>
        <v>116</v>
      </c>
      <c r="L57" s="196">
        <v>58</v>
      </c>
      <c r="M57" s="196">
        <v>58</v>
      </c>
      <c r="N57" s="214">
        <f t="shared" si="2"/>
        <v>116</v>
      </c>
      <c r="O57" s="214">
        <f t="shared" si="3"/>
        <v>232</v>
      </c>
      <c r="P57" s="30"/>
      <c r="Q57" s="34" t="s">
        <v>668</v>
      </c>
      <c r="R57" s="34"/>
      <c r="S57" s="32">
        <v>6</v>
      </c>
      <c r="T57" s="33">
        <f t="shared" si="4"/>
        <v>0.10344827586206896</v>
      </c>
      <c r="U57" s="34" t="str">
        <f t="shared" si="5"/>
        <v>En riesgo en cumplimiento</v>
      </c>
      <c r="V57" s="34"/>
      <c r="W57" s="32">
        <v>58</v>
      </c>
      <c r="X57" s="33">
        <f t="shared" si="6"/>
        <v>1</v>
      </c>
      <c r="Y57" s="34" t="str">
        <f t="shared" si="7"/>
        <v>De acuerdo con lo programado</v>
      </c>
      <c r="Z57" s="34"/>
      <c r="AA57" s="35">
        <v>0</v>
      </c>
      <c r="AB57" s="33">
        <f t="shared" si="8"/>
        <v>0</v>
      </c>
      <c r="AC57" s="34" t="str">
        <f t="shared" si="9"/>
        <v>En riesgo en cumplimiento</v>
      </c>
      <c r="AD57" s="36"/>
      <c r="AE57" s="32">
        <v>58</v>
      </c>
      <c r="AF57" s="33">
        <f t="shared" si="10"/>
        <v>1</v>
      </c>
      <c r="AG57" s="34" t="str">
        <f t="shared" si="11"/>
        <v>De acuerdo con lo programado</v>
      </c>
      <c r="AH57" s="34"/>
      <c r="AI57" s="32">
        <f t="shared" si="12"/>
        <v>122</v>
      </c>
      <c r="AJ57" s="37">
        <f t="shared" si="13"/>
        <v>0.52586206896551724</v>
      </c>
      <c r="AK57" s="34" t="str">
        <f t="shared" si="14"/>
        <v>No cumplio</v>
      </c>
      <c r="AL57" s="34"/>
    </row>
    <row r="58" spans="1:38" s="133" customFormat="1" ht="51" customHeight="1" thickTop="1" thickBot="1">
      <c r="A58" s="142"/>
      <c r="B58" s="143"/>
      <c r="C58" s="143"/>
      <c r="D58" s="143"/>
      <c r="E58" s="143"/>
      <c r="F58" s="44"/>
      <c r="G58" s="40"/>
      <c r="H58" s="40"/>
      <c r="I58" s="196"/>
      <c r="J58" s="196"/>
      <c r="K58" s="214"/>
      <c r="L58" s="196"/>
      <c r="M58" s="196"/>
      <c r="N58" s="214"/>
      <c r="O58" s="214"/>
      <c r="P58" s="30"/>
      <c r="Q58" s="34"/>
      <c r="R58" s="34"/>
      <c r="S58" s="32"/>
      <c r="T58" s="33"/>
      <c r="U58" s="34"/>
      <c r="V58" s="34"/>
      <c r="W58" s="32"/>
      <c r="X58" s="33"/>
      <c r="Y58" s="34"/>
      <c r="Z58" s="34"/>
      <c r="AA58" s="35"/>
      <c r="AB58" s="33"/>
      <c r="AC58" s="34"/>
      <c r="AD58" s="36"/>
      <c r="AE58" s="32"/>
      <c r="AF58" s="33"/>
      <c r="AG58" s="34"/>
      <c r="AH58" s="34"/>
      <c r="AI58" s="32"/>
      <c r="AJ58" s="37"/>
      <c r="AK58" s="34"/>
      <c r="AL58" s="34"/>
    </row>
    <row r="59" spans="1:38" s="133" customFormat="1" ht="51" customHeight="1" thickTop="1" thickBot="1">
      <c r="A59" s="142">
        <f t="shared" si="0"/>
        <v>1</v>
      </c>
      <c r="B59" s="143">
        <v>0</v>
      </c>
      <c r="C59" s="143">
        <v>0</v>
      </c>
      <c r="D59" s="143">
        <v>0</v>
      </c>
      <c r="E59" s="143">
        <v>0</v>
      </c>
      <c r="F59" s="44" t="s">
        <v>674</v>
      </c>
      <c r="G59" s="40" t="s">
        <v>100</v>
      </c>
      <c r="H59" s="40" t="s">
        <v>297</v>
      </c>
      <c r="I59" s="196">
        <v>10</v>
      </c>
      <c r="J59" s="196">
        <v>1</v>
      </c>
      <c r="K59" s="214">
        <f t="shared" si="1"/>
        <v>11</v>
      </c>
      <c r="L59" s="41">
        <v>0</v>
      </c>
      <c r="M59" s="41">
        <v>0</v>
      </c>
      <c r="N59" s="214">
        <f t="shared" si="2"/>
        <v>0</v>
      </c>
      <c r="O59" s="214">
        <f t="shared" si="3"/>
        <v>11</v>
      </c>
      <c r="P59" s="30"/>
      <c r="Q59" s="34" t="s">
        <v>668</v>
      </c>
      <c r="R59" s="34"/>
      <c r="S59" s="32">
        <v>0</v>
      </c>
      <c r="T59" s="33">
        <f t="shared" si="4"/>
        <v>0</v>
      </c>
      <c r="U59" s="34" t="str">
        <f t="shared" si="5"/>
        <v>En riesgo en cumplimiento</v>
      </c>
      <c r="V59" s="34"/>
      <c r="W59" s="32">
        <v>1</v>
      </c>
      <c r="X59" s="33">
        <f t="shared" si="6"/>
        <v>1</v>
      </c>
      <c r="Y59" s="34" t="str">
        <f t="shared" si="7"/>
        <v>De acuerdo con lo programado</v>
      </c>
      <c r="Z59" s="34"/>
      <c r="AA59" s="35">
        <v>0</v>
      </c>
      <c r="AB59" s="33" t="str">
        <f t="shared" si="8"/>
        <v>No hay Programación</v>
      </c>
      <c r="AC59" s="34" t="str">
        <f t="shared" si="9"/>
        <v>De acuerdo con lo programado</v>
      </c>
      <c r="AD59" s="36"/>
      <c r="AE59" s="32">
        <v>0</v>
      </c>
      <c r="AF59" s="33" t="str">
        <f t="shared" si="10"/>
        <v>No hay Programación</v>
      </c>
      <c r="AG59" s="34" t="str">
        <f t="shared" si="11"/>
        <v>De acuerdo con lo programado</v>
      </c>
      <c r="AH59" s="34"/>
      <c r="AI59" s="32">
        <f t="shared" si="12"/>
        <v>1</v>
      </c>
      <c r="AJ59" s="37">
        <f t="shared" si="13"/>
        <v>9.0909090909090912E-2</v>
      </c>
      <c r="AK59" s="34" t="str">
        <f t="shared" si="14"/>
        <v>No cumplio</v>
      </c>
      <c r="AL59" s="34"/>
    </row>
    <row r="60" spans="1:38" s="133" customFormat="1" ht="51" customHeight="1" thickTop="1" thickBot="1">
      <c r="A60" s="142">
        <f t="shared" si="0"/>
        <v>2</v>
      </c>
      <c r="B60" s="143">
        <v>0</v>
      </c>
      <c r="C60" s="143">
        <v>0</v>
      </c>
      <c r="D60" s="143">
        <v>0</v>
      </c>
      <c r="E60" s="143">
        <v>0</v>
      </c>
      <c r="F60" s="44" t="s">
        <v>675</v>
      </c>
      <c r="G60" s="40" t="s">
        <v>100</v>
      </c>
      <c r="H60" s="40" t="s">
        <v>297</v>
      </c>
      <c r="I60" s="196">
        <v>10</v>
      </c>
      <c r="J60" s="196">
        <v>1</v>
      </c>
      <c r="K60" s="214">
        <f t="shared" si="1"/>
        <v>11</v>
      </c>
      <c r="L60" s="196">
        <v>1</v>
      </c>
      <c r="M60" s="196">
        <v>1</v>
      </c>
      <c r="N60" s="214">
        <f t="shared" si="2"/>
        <v>2</v>
      </c>
      <c r="O60" s="214">
        <f t="shared" si="3"/>
        <v>13</v>
      </c>
      <c r="P60" s="30"/>
      <c r="Q60" s="34" t="s">
        <v>668</v>
      </c>
      <c r="R60" s="34"/>
      <c r="S60" s="32">
        <v>0</v>
      </c>
      <c r="T60" s="33">
        <f t="shared" si="4"/>
        <v>0</v>
      </c>
      <c r="U60" s="34" t="str">
        <f t="shared" si="5"/>
        <v>En riesgo en cumplimiento</v>
      </c>
      <c r="V60" s="34"/>
      <c r="W60" s="32">
        <v>1</v>
      </c>
      <c r="X60" s="33">
        <f t="shared" si="6"/>
        <v>1</v>
      </c>
      <c r="Y60" s="34" t="str">
        <f t="shared" si="7"/>
        <v>De acuerdo con lo programado</v>
      </c>
      <c r="Z60" s="34"/>
      <c r="AA60" s="35">
        <v>2</v>
      </c>
      <c r="AB60" s="33">
        <f t="shared" si="8"/>
        <v>2</v>
      </c>
      <c r="AC60" s="34" t="str">
        <f t="shared" si="9"/>
        <v>De acuerdo con lo programado</v>
      </c>
      <c r="AD60" s="36"/>
      <c r="AE60" s="32">
        <v>1</v>
      </c>
      <c r="AF60" s="33">
        <f t="shared" si="10"/>
        <v>1</v>
      </c>
      <c r="AG60" s="34" t="str">
        <f t="shared" si="11"/>
        <v>De acuerdo con lo programado</v>
      </c>
      <c r="AH60" s="34"/>
      <c r="AI60" s="32">
        <f t="shared" si="12"/>
        <v>4</v>
      </c>
      <c r="AJ60" s="37">
        <f t="shared" si="13"/>
        <v>0.30769230769230771</v>
      </c>
      <c r="AK60" s="34" t="str">
        <f t="shared" si="14"/>
        <v>No cumplio</v>
      </c>
      <c r="AL60" s="34"/>
    </row>
    <row r="61" spans="1:38" s="133" customFormat="1" ht="51" customHeight="1" thickTop="1" thickBot="1">
      <c r="A61" s="142">
        <f t="shared" si="0"/>
        <v>3</v>
      </c>
      <c r="B61" s="143">
        <v>0</v>
      </c>
      <c r="C61" s="143">
        <v>0</v>
      </c>
      <c r="D61" s="143">
        <v>0</v>
      </c>
      <c r="E61" s="143">
        <v>0</v>
      </c>
      <c r="F61" s="44" t="s">
        <v>676</v>
      </c>
      <c r="G61" s="40" t="s">
        <v>672</v>
      </c>
      <c r="H61" s="40" t="s">
        <v>673</v>
      </c>
      <c r="I61" s="196">
        <v>6</v>
      </c>
      <c r="J61" s="196">
        <v>6</v>
      </c>
      <c r="K61" s="214">
        <f t="shared" si="1"/>
        <v>12</v>
      </c>
      <c r="L61" s="196">
        <v>6</v>
      </c>
      <c r="M61" s="196">
        <v>7</v>
      </c>
      <c r="N61" s="214">
        <f t="shared" si="2"/>
        <v>13</v>
      </c>
      <c r="O61" s="214">
        <f t="shared" si="3"/>
        <v>25</v>
      </c>
      <c r="P61" s="30"/>
      <c r="Q61" s="34" t="s">
        <v>668</v>
      </c>
      <c r="R61" s="34"/>
      <c r="S61" s="32">
        <v>0</v>
      </c>
      <c r="T61" s="33">
        <f t="shared" si="4"/>
        <v>0</v>
      </c>
      <c r="U61" s="34" t="str">
        <f t="shared" si="5"/>
        <v>En riesgo en cumplimiento</v>
      </c>
      <c r="V61" s="34"/>
      <c r="W61" s="32">
        <v>6</v>
      </c>
      <c r="X61" s="33">
        <f t="shared" si="6"/>
        <v>1</v>
      </c>
      <c r="Y61" s="34" t="str">
        <f t="shared" si="7"/>
        <v>De acuerdo con lo programado</v>
      </c>
      <c r="Z61" s="34"/>
      <c r="AA61" s="35">
        <v>6</v>
      </c>
      <c r="AB61" s="33">
        <f t="shared" si="8"/>
        <v>1</v>
      </c>
      <c r="AC61" s="34" t="str">
        <f t="shared" si="9"/>
        <v>De acuerdo con lo programado</v>
      </c>
      <c r="AD61" s="36"/>
      <c r="AE61" s="32">
        <v>7</v>
      </c>
      <c r="AF61" s="33">
        <f t="shared" si="10"/>
        <v>1</v>
      </c>
      <c r="AG61" s="34" t="str">
        <f t="shared" si="11"/>
        <v>De acuerdo con lo programado</v>
      </c>
      <c r="AH61" s="34"/>
      <c r="AI61" s="32">
        <f t="shared" si="12"/>
        <v>19</v>
      </c>
      <c r="AJ61" s="37">
        <f t="shared" si="13"/>
        <v>0.76</v>
      </c>
      <c r="AK61" s="34" t="str">
        <f t="shared" si="14"/>
        <v>No cumplio</v>
      </c>
      <c r="AL61" s="34"/>
    </row>
    <row r="62" spans="1:38" s="133" customFormat="1" ht="51" customHeight="1" thickTop="1" thickBot="1">
      <c r="A62" s="158" t="s">
        <v>510</v>
      </c>
      <c r="B62" s="158"/>
      <c r="C62" s="158"/>
      <c r="D62" s="158"/>
      <c r="E62" s="158"/>
      <c r="F62" s="158"/>
      <c r="G62" s="215"/>
      <c r="H62" s="215"/>
      <c r="I62" s="215"/>
      <c r="J62" s="215"/>
      <c r="K62" s="215"/>
      <c r="L62" s="215"/>
      <c r="M62" s="215"/>
      <c r="N62" s="158"/>
      <c r="O62" s="158"/>
      <c r="P62" s="158"/>
      <c r="Q62" s="158"/>
      <c r="R62" s="158"/>
      <c r="S62" s="158"/>
      <c r="T62" s="158"/>
      <c r="U62" s="158"/>
      <c r="V62" s="158"/>
      <c r="W62" s="158"/>
      <c r="X62" s="158"/>
      <c r="Y62" s="158"/>
      <c r="Z62" s="158"/>
      <c r="AA62" s="159"/>
      <c r="AB62" s="158"/>
      <c r="AC62" s="158"/>
      <c r="AD62" s="159"/>
      <c r="AE62" s="158"/>
      <c r="AF62" s="158"/>
      <c r="AG62" s="158"/>
      <c r="AH62" s="158"/>
      <c r="AI62" s="158"/>
      <c r="AJ62" s="158"/>
      <c r="AK62" s="34" t="str">
        <f t="shared" si="14"/>
        <v>No cumplio</v>
      </c>
      <c r="AL62" s="158"/>
    </row>
    <row r="63" spans="1:38" s="133" customFormat="1" ht="51" customHeight="1" thickTop="1" thickBot="1">
      <c r="A63" s="142"/>
      <c r="B63" s="143"/>
      <c r="C63" s="143"/>
      <c r="D63" s="143"/>
      <c r="E63" s="143"/>
      <c r="F63" s="44"/>
      <c r="G63" s="40"/>
      <c r="H63" s="40"/>
      <c r="I63" s="41"/>
      <c r="J63" s="41"/>
      <c r="K63" s="28"/>
      <c r="L63" s="41"/>
      <c r="M63" s="41"/>
      <c r="N63" s="28"/>
      <c r="O63" s="28"/>
      <c r="P63" s="30"/>
      <c r="Q63" s="34"/>
      <c r="R63" s="34"/>
      <c r="S63" s="32"/>
      <c r="T63" s="33"/>
      <c r="U63" s="34"/>
      <c r="V63" s="34"/>
      <c r="W63" s="32"/>
      <c r="X63" s="33"/>
      <c r="Y63" s="34"/>
      <c r="Z63" s="34"/>
      <c r="AA63" s="35"/>
      <c r="AB63" s="33"/>
      <c r="AC63" s="34"/>
      <c r="AD63" s="36"/>
      <c r="AE63" s="32"/>
      <c r="AF63" s="33"/>
      <c r="AG63" s="34"/>
      <c r="AH63" s="34"/>
      <c r="AI63" s="32"/>
      <c r="AJ63" s="37"/>
      <c r="AK63" s="34"/>
      <c r="AL63" s="34"/>
    </row>
    <row r="64" spans="1:38" s="133" customFormat="1" ht="26.1" customHeight="1" thickTop="1" thickBot="1">
      <c r="A64" s="142"/>
      <c r="B64" s="143"/>
      <c r="C64" s="143"/>
      <c r="D64" s="143"/>
      <c r="E64" s="143"/>
      <c r="F64" s="44"/>
      <c r="G64" s="40"/>
      <c r="H64" s="40"/>
      <c r="I64" s="41"/>
      <c r="J64" s="41"/>
      <c r="K64" s="28"/>
      <c r="L64" s="41"/>
      <c r="M64" s="41"/>
      <c r="N64" s="28"/>
      <c r="O64" s="28"/>
      <c r="P64" s="30"/>
      <c r="Q64" s="34"/>
      <c r="R64" s="34"/>
      <c r="S64" s="32"/>
      <c r="T64" s="33"/>
      <c r="U64" s="34"/>
      <c r="V64" s="34"/>
      <c r="W64" s="32"/>
      <c r="X64" s="33"/>
      <c r="Y64" s="34"/>
      <c r="Z64" s="34"/>
      <c r="AA64" s="35"/>
      <c r="AB64" s="33"/>
      <c r="AC64" s="34"/>
      <c r="AD64" s="36"/>
      <c r="AE64" s="32"/>
      <c r="AF64" s="33"/>
      <c r="AG64" s="34"/>
      <c r="AH64" s="34"/>
      <c r="AI64" s="32"/>
      <c r="AJ64" s="37"/>
      <c r="AK64" s="34"/>
      <c r="AL64" s="34"/>
    </row>
    <row r="65" spans="1:38" s="133" customFormat="1" ht="51" customHeight="1" thickTop="1" thickBot="1">
      <c r="A65" s="142"/>
      <c r="B65" s="143"/>
      <c r="C65" s="143"/>
      <c r="D65" s="143"/>
      <c r="E65" s="143"/>
      <c r="F65" s="44"/>
      <c r="G65" s="40"/>
      <c r="H65" s="40"/>
      <c r="I65" s="41"/>
      <c r="J65" s="41"/>
      <c r="K65" s="28"/>
      <c r="L65" s="41"/>
      <c r="M65" s="41"/>
      <c r="N65" s="28"/>
      <c r="O65" s="28"/>
      <c r="P65" s="30"/>
      <c r="Q65" s="34"/>
      <c r="R65" s="34"/>
      <c r="S65" s="32"/>
      <c r="T65" s="33"/>
      <c r="U65" s="34"/>
      <c r="V65" s="34"/>
      <c r="W65" s="32"/>
      <c r="X65" s="33"/>
      <c r="Y65" s="34"/>
      <c r="Z65" s="34"/>
      <c r="AA65" s="35"/>
      <c r="AB65" s="33"/>
      <c r="AC65" s="34"/>
      <c r="AD65" s="36"/>
      <c r="AE65" s="32"/>
      <c r="AF65" s="33"/>
      <c r="AG65" s="34"/>
      <c r="AH65" s="34"/>
      <c r="AI65" s="32"/>
      <c r="AJ65" s="37"/>
      <c r="AK65" s="34"/>
      <c r="AL65" s="34"/>
    </row>
    <row r="66" spans="1:38" s="133" customFormat="1" ht="51" customHeight="1" thickTop="1" thickBot="1">
      <c r="A66" s="142"/>
      <c r="B66" s="143"/>
      <c r="C66" s="143"/>
      <c r="D66" s="143"/>
      <c r="E66" s="143"/>
      <c r="F66" s="44"/>
      <c r="G66" s="40"/>
      <c r="H66" s="40"/>
      <c r="I66" s="41"/>
      <c r="J66" s="41"/>
      <c r="K66" s="28"/>
      <c r="L66" s="41"/>
      <c r="M66" s="41"/>
      <c r="N66" s="28"/>
      <c r="O66" s="28"/>
      <c r="P66" s="30"/>
      <c r="Q66" s="34"/>
      <c r="R66" s="34"/>
      <c r="S66" s="32"/>
      <c r="T66" s="33"/>
      <c r="U66" s="34"/>
      <c r="V66" s="34"/>
      <c r="W66" s="32"/>
      <c r="X66" s="33"/>
      <c r="Y66" s="34"/>
      <c r="Z66" s="34"/>
      <c r="AA66" s="35"/>
      <c r="AB66" s="33"/>
      <c r="AC66" s="34"/>
      <c r="AD66" s="36"/>
      <c r="AE66" s="32"/>
      <c r="AF66" s="33"/>
      <c r="AG66" s="34"/>
      <c r="AH66" s="34"/>
      <c r="AI66" s="32"/>
      <c r="AJ66" s="37"/>
      <c r="AK66" s="34"/>
      <c r="AL66" s="34"/>
    </row>
    <row r="67" spans="1:38" s="133" customFormat="1" ht="51" customHeight="1" thickTop="1" thickBot="1">
      <c r="A67" s="142"/>
      <c r="B67" s="143"/>
      <c r="C67" s="143"/>
      <c r="D67" s="143"/>
      <c r="E67" s="143"/>
      <c r="F67" s="44"/>
      <c r="G67" s="40"/>
      <c r="H67" s="40"/>
      <c r="I67" s="41"/>
      <c r="J67" s="41"/>
      <c r="K67" s="28"/>
      <c r="L67" s="41"/>
      <c r="M67" s="41"/>
      <c r="N67" s="28"/>
      <c r="O67" s="28"/>
      <c r="P67" s="30"/>
      <c r="Q67" s="34"/>
      <c r="R67" s="34"/>
      <c r="S67" s="32"/>
      <c r="T67" s="33"/>
      <c r="U67" s="34"/>
      <c r="V67" s="34"/>
      <c r="W67" s="32"/>
      <c r="X67" s="33"/>
      <c r="Y67" s="34"/>
      <c r="Z67" s="34"/>
      <c r="AA67" s="35"/>
      <c r="AB67" s="33"/>
      <c r="AC67" s="34"/>
      <c r="AD67" s="36"/>
      <c r="AE67" s="32"/>
      <c r="AF67" s="33"/>
      <c r="AG67" s="34"/>
      <c r="AH67" s="34"/>
      <c r="AI67" s="32"/>
      <c r="AJ67" s="37"/>
      <c r="AK67" s="34"/>
      <c r="AL67" s="34"/>
    </row>
    <row r="68" spans="1:38" s="133" customFormat="1" ht="51" customHeight="1" thickTop="1" thickBot="1">
      <c r="A68" s="142">
        <f t="shared" ref="A68:A79" si="15">A67+1</f>
        <v>1</v>
      </c>
      <c r="B68" s="143">
        <v>0</v>
      </c>
      <c r="C68" s="143">
        <v>0</v>
      </c>
      <c r="D68" s="143">
        <v>0</v>
      </c>
      <c r="E68" s="143">
        <v>0</v>
      </c>
      <c r="F68" s="44" t="s">
        <v>682</v>
      </c>
      <c r="G68" s="40" t="s">
        <v>683</v>
      </c>
      <c r="H68" s="40" t="s">
        <v>684</v>
      </c>
      <c r="I68" s="41">
        <v>0</v>
      </c>
      <c r="J68" s="41">
        <v>0</v>
      </c>
      <c r="K68" s="28">
        <f t="shared" ref="K68" si="16">I68+J68</f>
        <v>0</v>
      </c>
      <c r="L68" s="41">
        <v>0</v>
      </c>
      <c r="M68" s="41">
        <v>0</v>
      </c>
      <c r="N68" s="28">
        <f t="shared" ref="N68" si="17">L68+M68</f>
        <v>0</v>
      </c>
      <c r="O68" s="28">
        <f t="shared" ref="O68" si="18">K68+N68</f>
        <v>0</v>
      </c>
      <c r="P68" s="30"/>
      <c r="Q68" s="400" t="s">
        <v>662</v>
      </c>
      <c r="R68" s="34"/>
      <c r="S68" s="32">
        <v>0</v>
      </c>
      <c r="T68" s="33" t="str">
        <f t="shared" si="4"/>
        <v>No hay Programación</v>
      </c>
      <c r="U68" s="34" t="str">
        <f t="shared" si="5"/>
        <v>De acuerdo con lo programado</v>
      </c>
      <c r="V68" s="34"/>
      <c r="W68" s="32">
        <v>15</v>
      </c>
      <c r="X68" s="33" t="str">
        <f t="shared" si="6"/>
        <v>No hay Programación</v>
      </c>
      <c r="Y68" s="34" t="str">
        <f t="shared" si="7"/>
        <v>De acuerdo con lo programado</v>
      </c>
      <c r="Z68" s="34"/>
      <c r="AA68" s="35">
        <v>0</v>
      </c>
      <c r="AB68" s="33" t="str">
        <f t="shared" ref="AB68:AB79" si="19">IF(AA68="","No hay ejecución",IF(AND(L68=0),"No hay Programación", AA68/L68))</f>
        <v>No hay Programación</v>
      </c>
      <c r="AC68" s="34" t="str">
        <f t="shared" ref="AC68:AC79" si="20">IF(AB68="No hay ejecución","NA",IF(AB68&gt;=90%,"De acuerdo con lo programado",IF(AB68&gt;=50%,"Atraso Leve",IF(AB68&lt;49.99%,"En riesgo en cumplimiento"))))</f>
        <v>De acuerdo con lo programado</v>
      </c>
      <c r="AD68" s="36"/>
      <c r="AE68" s="32">
        <v>0</v>
      </c>
      <c r="AF68" s="33" t="str">
        <f t="shared" si="10"/>
        <v>No hay Programación</v>
      </c>
      <c r="AG68" s="34" t="str">
        <f t="shared" si="11"/>
        <v>De acuerdo con lo programado</v>
      </c>
      <c r="AH68" s="34"/>
      <c r="AI68" s="32">
        <f t="shared" si="12"/>
        <v>15</v>
      </c>
      <c r="AJ68" s="37" t="str">
        <f t="shared" si="13"/>
        <v>No hay Programación</v>
      </c>
      <c r="AK68" s="34" t="str">
        <f t="shared" si="14"/>
        <v>Cumplio</v>
      </c>
      <c r="AL68" s="34"/>
    </row>
    <row r="69" spans="1:38" s="133" customFormat="1" ht="51" customHeight="1" thickTop="1" thickBot="1">
      <c r="A69" s="142">
        <f t="shared" si="15"/>
        <v>2</v>
      </c>
      <c r="B69" s="143">
        <v>0</v>
      </c>
      <c r="C69" s="143">
        <v>0</v>
      </c>
      <c r="D69" s="143">
        <v>0</v>
      </c>
      <c r="E69" s="143">
        <v>0</v>
      </c>
      <c r="F69" s="44" t="s">
        <v>685</v>
      </c>
      <c r="G69" s="40" t="s">
        <v>100</v>
      </c>
      <c r="H69" s="40" t="s">
        <v>686</v>
      </c>
      <c r="I69" s="41">
        <v>0</v>
      </c>
      <c r="J69" s="41">
        <v>0</v>
      </c>
      <c r="K69" s="28">
        <f>I69+J69</f>
        <v>0</v>
      </c>
      <c r="L69" s="41">
        <v>0</v>
      </c>
      <c r="M69" s="41">
        <v>0</v>
      </c>
      <c r="N69" s="28">
        <f>L69+M69</f>
        <v>0</v>
      </c>
      <c r="O69" s="28">
        <f>K69+N69</f>
        <v>0</v>
      </c>
      <c r="P69" s="30"/>
      <c r="Q69" s="400" t="s">
        <v>662</v>
      </c>
      <c r="R69" s="34"/>
      <c r="S69" s="32">
        <v>1</v>
      </c>
      <c r="T69" s="33" t="str">
        <f t="shared" si="4"/>
        <v>No hay Programación</v>
      </c>
      <c r="U69" s="34" t="str">
        <f t="shared" si="5"/>
        <v>De acuerdo con lo programado</v>
      </c>
      <c r="V69" s="34"/>
      <c r="W69" s="32">
        <v>1</v>
      </c>
      <c r="X69" s="33" t="str">
        <f t="shared" si="6"/>
        <v>No hay Programación</v>
      </c>
      <c r="Y69" s="34" t="str">
        <f t="shared" si="7"/>
        <v>De acuerdo con lo programado</v>
      </c>
      <c r="Z69" s="34"/>
      <c r="AA69" s="35">
        <v>0</v>
      </c>
      <c r="AB69" s="33" t="str">
        <f t="shared" si="19"/>
        <v>No hay Programación</v>
      </c>
      <c r="AC69" s="34" t="str">
        <f t="shared" si="20"/>
        <v>De acuerdo con lo programado</v>
      </c>
      <c r="AD69" s="36"/>
      <c r="AE69" s="32">
        <v>0</v>
      </c>
      <c r="AF69" s="33" t="str">
        <f t="shared" si="10"/>
        <v>No hay Programación</v>
      </c>
      <c r="AG69" s="34" t="str">
        <f t="shared" si="11"/>
        <v>De acuerdo con lo programado</v>
      </c>
      <c r="AH69" s="34"/>
      <c r="AI69" s="32">
        <f t="shared" si="12"/>
        <v>2</v>
      </c>
      <c r="AJ69" s="37" t="str">
        <f t="shared" si="13"/>
        <v>No hay Programación</v>
      </c>
      <c r="AK69" s="34" t="str">
        <f t="shared" si="14"/>
        <v>Cumplio</v>
      </c>
      <c r="AL69" s="34"/>
    </row>
    <row r="70" spans="1:38" s="133" customFormat="1" ht="51" customHeight="1" thickTop="1" thickBot="1">
      <c r="A70" s="142">
        <f t="shared" si="15"/>
        <v>3</v>
      </c>
      <c r="B70" s="143">
        <v>0</v>
      </c>
      <c r="C70" s="143">
        <v>0</v>
      </c>
      <c r="D70" s="143">
        <v>0</v>
      </c>
      <c r="E70" s="143">
        <v>0</v>
      </c>
      <c r="F70" s="44" t="s">
        <v>687</v>
      </c>
      <c r="G70" s="40" t="s">
        <v>672</v>
      </c>
      <c r="H70" s="40" t="s">
        <v>673</v>
      </c>
      <c r="I70" s="41">
        <v>0</v>
      </c>
      <c r="J70" s="41">
        <v>0</v>
      </c>
      <c r="K70" s="28">
        <f>I70+J70</f>
        <v>0</v>
      </c>
      <c r="L70" s="41">
        <v>0</v>
      </c>
      <c r="M70" s="41">
        <v>0</v>
      </c>
      <c r="N70" s="28">
        <f>L70+M70</f>
        <v>0</v>
      </c>
      <c r="O70" s="28">
        <f>K70+N70</f>
        <v>0</v>
      </c>
      <c r="P70" s="30"/>
      <c r="Q70" s="400" t="s">
        <v>662</v>
      </c>
      <c r="R70" s="34"/>
      <c r="S70" s="32">
        <v>237</v>
      </c>
      <c r="T70" s="33" t="str">
        <f t="shared" si="4"/>
        <v>No hay Programación</v>
      </c>
      <c r="U70" s="34" t="str">
        <f t="shared" si="5"/>
        <v>De acuerdo con lo programado</v>
      </c>
      <c r="V70" s="34"/>
      <c r="W70" s="32">
        <v>18</v>
      </c>
      <c r="X70" s="33" t="str">
        <f t="shared" si="6"/>
        <v>No hay Programación</v>
      </c>
      <c r="Y70" s="34" t="str">
        <f t="shared" si="7"/>
        <v>De acuerdo con lo programado</v>
      </c>
      <c r="Z70" s="34"/>
      <c r="AA70" s="35">
        <v>0</v>
      </c>
      <c r="AB70" s="33" t="str">
        <f t="shared" si="19"/>
        <v>No hay Programación</v>
      </c>
      <c r="AC70" s="34" t="str">
        <f t="shared" si="20"/>
        <v>De acuerdo con lo programado</v>
      </c>
      <c r="AD70" s="36"/>
      <c r="AE70" s="32">
        <v>0</v>
      </c>
      <c r="AF70" s="33" t="str">
        <f t="shared" si="10"/>
        <v>No hay Programación</v>
      </c>
      <c r="AG70" s="34" t="str">
        <f t="shared" si="11"/>
        <v>De acuerdo con lo programado</v>
      </c>
      <c r="AH70" s="34"/>
      <c r="AI70" s="32">
        <f t="shared" si="12"/>
        <v>255</v>
      </c>
      <c r="AJ70" s="37" t="str">
        <f t="shared" si="13"/>
        <v>No hay Programación</v>
      </c>
      <c r="AK70" s="34" t="str">
        <f t="shared" si="14"/>
        <v>Cumplio</v>
      </c>
      <c r="AL70" s="34"/>
    </row>
    <row r="71" spans="1:38" s="133" customFormat="1" ht="51" customHeight="1" thickTop="1" thickBot="1">
      <c r="A71" s="142">
        <f t="shared" si="15"/>
        <v>4</v>
      </c>
      <c r="B71" s="143">
        <v>0</v>
      </c>
      <c r="C71" s="143">
        <v>0</v>
      </c>
      <c r="D71" s="143">
        <v>0</v>
      </c>
      <c r="E71" s="143">
        <v>0</v>
      </c>
      <c r="F71" s="44" t="s">
        <v>688</v>
      </c>
      <c r="G71" s="40" t="s">
        <v>672</v>
      </c>
      <c r="H71" s="40" t="s">
        <v>673</v>
      </c>
      <c r="I71" s="41">
        <v>0</v>
      </c>
      <c r="J71" s="41">
        <v>0</v>
      </c>
      <c r="K71" s="28">
        <f>I71+J71</f>
        <v>0</v>
      </c>
      <c r="L71" s="41">
        <v>0</v>
      </c>
      <c r="M71" s="41">
        <v>0</v>
      </c>
      <c r="N71" s="28">
        <f>L71+M71</f>
        <v>0</v>
      </c>
      <c r="O71" s="28">
        <f>K71+N71</f>
        <v>0</v>
      </c>
      <c r="P71" s="30"/>
      <c r="Q71" s="400" t="s">
        <v>662</v>
      </c>
      <c r="R71" s="34"/>
      <c r="S71" s="32">
        <v>303</v>
      </c>
      <c r="T71" s="33" t="str">
        <f t="shared" si="4"/>
        <v>No hay Programación</v>
      </c>
      <c r="U71" s="34" t="str">
        <f t="shared" si="5"/>
        <v>De acuerdo con lo programado</v>
      </c>
      <c r="V71" s="34"/>
      <c r="W71" s="32">
        <v>151</v>
      </c>
      <c r="X71" s="33" t="str">
        <f t="shared" si="6"/>
        <v>No hay Programación</v>
      </c>
      <c r="Y71" s="34" t="str">
        <f t="shared" si="7"/>
        <v>De acuerdo con lo programado</v>
      </c>
      <c r="Z71" s="34"/>
      <c r="AA71" s="35">
        <v>0</v>
      </c>
      <c r="AB71" s="33" t="str">
        <f t="shared" si="19"/>
        <v>No hay Programación</v>
      </c>
      <c r="AC71" s="34" t="str">
        <f t="shared" si="20"/>
        <v>De acuerdo con lo programado</v>
      </c>
      <c r="AD71" s="36"/>
      <c r="AE71" s="32">
        <v>0</v>
      </c>
      <c r="AF71" s="33" t="str">
        <f t="shared" si="10"/>
        <v>No hay Programación</v>
      </c>
      <c r="AG71" s="34" t="str">
        <f t="shared" si="11"/>
        <v>De acuerdo con lo programado</v>
      </c>
      <c r="AH71" s="34"/>
      <c r="AI71" s="32">
        <f t="shared" si="12"/>
        <v>454</v>
      </c>
      <c r="AJ71" s="37" t="str">
        <f t="shared" si="13"/>
        <v>No hay Programación</v>
      </c>
      <c r="AK71" s="34" t="str">
        <f t="shared" si="14"/>
        <v>Cumplio</v>
      </c>
      <c r="AL71" s="34"/>
    </row>
    <row r="72" spans="1:38" s="133" customFormat="1" ht="51" customHeight="1" thickTop="1" thickBot="1">
      <c r="A72" s="142">
        <f t="shared" si="15"/>
        <v>5</v>
      </c>
      <c r="B72" s="143">
        <v>0</v>
      </c>
      <c r="C72" s="143">
        <v>0</v>
      </c>
      <c r="D72" s="143">
        <v>0</v>
      </c>
      <c r="E72" s="143">
        <v>0</v>
      </c>
      <c r="F72" s="44" t="s">
        <v>689</v>
      </c>
      <c r="G72" s="40" t="s">
        <v>100</v>
      </c>
      <c r="H72" s="40" t="s">
        <v>297</v>
      </c>
      <c r="I72" s="41">
        <v>0</v>
      </c>
      <c r="J72" s="41">
        <v>0</v>
      </c>
      <c r="K72" s="28">
        <f>I72+J72</f>
        <v>0</v>
      </c>
      <c r="L72" s="41">
        <v>0</v>
      </c>
      <c r="M72" s="41">
        <v>0</v>
      </c>
      <c r="N72" s="28">
        <f>L72+M72</f>
        <v>0</v>
      </c>
      <c r="O72" s="28">
        <f>K72+N72</f>
        <v>0</v>
      </c>
      <c r="P72" s="30"/>
      <c r="Q72" s="400" t="s">
        <v>662</v>
      </c>
      <c r="R72" s="34"/>
      <c r="S72" s="32">
        <v>42</v>
      </c>
      <c r="T72" s="33" t="str">
        <f t="shared" si="4"/>
        <v>No hay Programación</v>
      </c>
      <c r="U72" s="34" t="str">
        <f t="shared" si="5"/>
        <v>De acuerdo con lo programado</v>
      </c>
      <c r="V72" s="34"/>
      <c r="W72" s="32">
        <v>41</v>
      </c>
      <c r="X72" s="33" t="str">
        <f t="shared" si="6"/>
        <v>No hay Programación</v>
      </c>
      <c r="Y72" s="34" t="str">
        <f t="shared" si="7"/>
        <v>De acuerdo con lo programado</v>
      </c>
      <c r="Z72" s="34"/>
      <c r="AA72" s="35">
        <v>0</v>
      </c>
      <c r="AB72" s="33" t="str">
        <f t="shared" si="19"/>
        <v>No hay Programación</v>
      </c>
      <c r="AC72" s="34" t="str">
        <f t="shared" si="20"/>
        <v>De acuerdo con lo programado</v>
      </c>
      <c r="AD72" s="36"/>
      <c r="AE72" s="32">
        <v>0</v>
      </c>
      <c r="AF72" s="33" t="str">
        <f t="shared" si="10"/>
        <v>No hay Programación</v>
      </c>
      <c r="AG72" s="34" t="str">
        <f t="shared" si="11"/>
        <v>De acuerdo con lo programado</v>
      </c>
      <c r="AH72" s="34"/>
      <c r="AI72" s="32">
        <f t="shared" si="12"/>
        <v>83</v>
      </c>
      <c r="AJ72" s="37" t="str">
        <f t="shared" si="13"/>
        <v>No hay Programación</v>
      </c>
      <c r="AK72" s="34" t="str">
        <f t="shared" si="14"/>
        <v>Cumplio</v>
      </c>
      <c r="AL72" s="34"/>
    </row>
    <row r="73" spans="1:38" s="133" customFormat="1" ht="51" customHeight="1" thickTop="1" thickBot="1">
      <c r="A73" s="142"/>
      <c r="B73" s="143"/>
      <c r="C73" s="143"/>
      <c r="D73" s="143"/>
      <c r="E73" s="143"/>
      <c r="F73" s="44"/>
      <c r="G73" s="40"/>
      <c r="H73" s="40"/>
      <c r="I73" s="41"/>
      <c r="J73" s="41"/>
      <c r="K73" s="28"/>
      <c r="L73" s="41"/>
      <c r="M73" s="41"/>
      <c r="N73" s="28"/>
      <c r="O73" s="28"/>
      <c r="P73" s="30"/>
      <c r="Q73" s="34"/>
      <c r="R73" s="34"/>
      <c r="S73" s="32"/>
      <c r="T73" s="33"/>
      <c r="U73" s="34"/>
      <c r="V73" s="34"/>
      <c r="W73" s="32"/>
      <c r="X73" s="33"/>
      <c r="Y73" s="34"/>
      <c r="Z73" s="34"/>
      <c r="AA73" s="35"/>
      <c r="AB73" s="33"/>
      <c r="AC73" s="34"/>
      <c r="AD73" s="36"/>
      <c r="AE73" s="32"/>
      <c r="AF73" s="33"/>
      <c r="AG73" s="34"/>
      <c r="AH73" s="34"/>
      <c r="AI73" s="32"/>
      <c r="AJ73" s="37"/>
      <c r="AK73" s="34"/>
      <c r="AL73" s="34"/>
    </row>
    <row r="74" spans="1:38" s="133" customFormat="1" ht="51" customHeight="1" thickTop="1" thickBot="1">
      <c r="A74" s="142"/>
      <c r="B74" s="143"/>
      <c r="C74" s="143"/>
      <c r="D74" s="143"/>
      <c r="E74" s="143"/>
      <c r="F74" s="44"/>
      <c r="G74" s="40"/>
      <c r="H74" s="40"/>
      <c r="I74" s="41"/>
      <c r="J74" s="41"/>
      <c r="K74" s="28"/>
      <c r="L74" s="41"/>
      <c r="M74" s="41"/>
      <c r="N74" s="28"/>
      <c r="O74" s="28"/>
      <c r="P74" s="30"/>
      <c r="Q74" s="34"/>
      <c r="R74" s="34"/>
      <c r="S74" s="32"/>
      <c r="T74" s="33"/>
      <c r="U74" s="34"/>
      <c r="V74" s="34"/>
      <c r="W74" s="32"/>
      <c r="X74" s="33"/>
      <c r="Y74" s="34"/>
      <c r="Z74" s="34"/>
      <c r="AA74" s="35"/>
      <c r="AB74" s="33"/>
      <c r="AC74" s="34"/>
      <c r="AD74" s="36"/>
      <c r="AE74" s="32"/>
      <c r="AF74" s="33"/>
      <c r="AG74" s="34"/>
      <c r="AH74" s="34"/>
      <c r="AI74" s="32"/>
      <c r="AJ74" s="37"/>
      <c r="AK74" s="34"/>
      <c r="AL74" s="34"/>
    </row>
    <row r="75" spans="1:38" s="133" customFormat="1" ht="51" customHeight="1" thickTop="1" thickBot="1">
      <c r="A75" s="142"/>
      <c r="B75" s="143"/>
      <c r="C75" s="143"/>
      <c r="D75" s="143"/>
      <c r="E75" s="143"/>
      <c r="F75" s="44"/>
      <c r="G75" s="40"/>
      <c r="H75" s="40"/>
      <c r="I75" s="41"/>
      <c r="J75" s="41"/>
      <c r="K75" s="28"/>
      <c r="L75" s="41"/>
      <c r="M75" s="41"/>
      <c r="N75" s="28"/>
      <c r="O75" s="28"/>
      <c r="P75" s="30"/>
      <c r="Q75" s="34"/>
      <c r="R75" s="34"/>
      <c r="S75" s="32"/>
      <c r="T75" s="33"/>
      <c r="U75" s="34"/>
      <c r="V75" s="34"/>
      <c r="W75" s="32"/>
      <c r="X75" s="33"/>
      <c r="Y75" s="34"/>
      <c r="Z75" s="34"/>
      <c r="AA75" s="35"/>
      <c r="AB75" s="33"/>
      <c r="AC75" s="34"/>
      <c r="AD75" s="36"/>
      <c r="AE75" s="32"/>
      <c r="AF75" s="33"/>
      <c r="AG75" s="34"/>
      <c r="AH75" s="34"/>
      <c r="AI75" s="32"/>
      <c r="AJ75" s="37"/>
      <c r="AK75" s="34"/>
      <c r="AL75" s="34"/>
    </row>
    <row r="76" spans="1:38" s="133" customFormat="1" ht="51" customHeight="1" thickTop="1" thickBot="1">
      <c r="A76" s="142"/>
      <c r="B76" s="143"/>
      <c r="C76" s="143"/>
      <c r="D76" s="143"/>
      <c r="E76" s="143"/>
      <c r="F76" s="44"/>
      <c r="G76" s="40"/>
      <c r="H76" s="40"/>
      <c r="I76" s="41"/>
      <c r="J76" s="41"/>
      <c r="K76" s="28"/>
      <c r="L76" s="41"/>
      <c r="M76" s="41"/>
      <c r="N76" s="28"/>
      <c r="O76" s="28"/>
      <c r="P76" s="30"/>
      <c r="Q76" s="34"/>
      <c r="R76" s="34"/>
      <c r="S76" s="32"/>
      <c r="T76" s="33"/>
      <c r="U76" s="34"/>
      <c r="V76" s="34"/>
      <c r="W76" s="32"/>
      <c r="X76" s="33"/>
      <c r="Y76" s="34"/>
      <c r="Z76" s="34"/>
      <c r="AA76" s="35"/>
      <c r="AB76" s="33"/>
      <c r="AC76" s="34"/>
      <c r="AD76" s="36"/>
      <c r="AE76" s="32"/>
      <c r="AF76" s="33"/>
      <c r="AG76" s="34"/>
      <c r="AH76" s="34"/>
      <c r="AI76" s="32"/>
      <c r="AJ76" s="37"/>
      <c r="AK76" s="34"/>
      <c r="AL76" s="34"/>
    </row>
    <row r="77" spans="1:38" s="133" customFormat="1" ht="51" customHeight="1" thickTop="1" thickBot="1">
      <c r="A77" s="142"/>
      <c r="B77" s="143"/>
      <c r="C77" s="143"/>
      <c r="D77" s="143"/>
      <c r="E77" s="143"/>
      <c r="F77" s="44"/>
      <c r="G77" s="40"/>
      <c r="H77" s="40"/>
      <c r="I77" s="41"/>
      <c r="J77" s="41"/>
      <c r="K77" s="28"/>
      <c r="L77" s="41"/>
      <c r="M77" s="41"/>
      <c r="N77" s="28"/>
      <c r="O77" s="28"/>
      <c r="P77" s="30"/>
      <c r="Q77" s="34"/>
      <c r="R77" s="34"/>
      <c r="S77" s="32"/>
      <c r="T77" s="33"/>
      <c r="U77" s="34"/>
      <c r="V77" s="34"/>
      <c r="W77" s="32"/>
      <c r="X77" s="33"/>
      <c r="Y77" s="34"/>
      <c r="Z77" s="34"/>
      <c r="AA77" s="35"/>
      <c r="AB77" s="33"/>
      <c r="AC77" s="34"/>
      <c r="AD77" s="36"/>
      <c r="AE77" s="32"/>
      <c r="AF77" s="33"/>
      <c r="AG77" s="34"/>
      <c r="AH77" s="34"/>
      <c r="AI77" s="32"/>
      <c r="AJ77" s="37"/>
      <c r="AK77" s="34"/>
      <c r="AL77" s="34"/>
    </row>
    <row r="78" spans="1:38" s="133" customFormat="1" ht="51" customHeight="1" thickTop="1" thickBot="1">
      <c r="A78" s="142"/>
      <c r="B78" s="143"/>
      <c r="C78" s="143"/>
      <c r="D78" s="143"/>
      <c r="E78" s="143"/>
      <c r="F78" s="44"/>
      <c r="G78" s="40"/>
      <c r="H78" s="40"/>
      <c r="I78" s="41"/>
      <c r="J78" s="41"/>
      <c r="K78" s="28"/>
      <c r="L78" s="41"/>
      <c r="M78" s="41"/>
      <c r="N78" s="28"/>
      <c r="O78" s="28"/>
      <c r="P78" s="30"/>
      <c r="Q78" s="34"/>
      <c r="R78" s="34"/>
      <c r="S78" s="32"/>
      <c r="T78" s="33"/>
      <c r="U78" s="34"/>
      <c r="V78" s="34"/>
      <c r="W78" s="32"/>
      <c r="X78" s="33"/>
      <c r="Y78" s="34"/>
      <c r="Z78" s="34"/>
      <c r="AA78" s="35"/>
      <c r="AB78" s="33"/>
      <c r="AC78" s="34"/>
      <c r="AD78" s="36"/>
      <c r="AE78" s="32"/>
      <c r="AF78" s="33"/>
      <c r="AG78" s="34"/>
      <c r="AH78" s="34"/>
      <c r="AI78" s="32"/>
      <c r="AJ78" s="37"/>
      <c r="AK78" s="34"/>
      <c r="AL78" s="34"/>
    </row>
    <row r="79" spans="1:38" s="133" customFormat="1" ht="51" customHeight="1" thickTop="1" thickBot="1">
      <c r="A79" s="142">
        <f t="shared" si="15"/>
        <v>1</v>
      </c>
      <c r="B79" s="143">
        <v>0</v>
      </c>
      <c r="C79" s="143">
        <v>0</v>
      </c>
      <c r="D79" s="143">
        <v>0</v>
      </c>
      <c r="E79" s="143">
        <v>0</v>
      </c>
      <c r="F79" s="44" t="s">
        <v>698</v>
      </c>
      <c r="G79" s="40" t="s">
        <v>100</v>
      </c>
      <c r="H79" s="40" t="s">
        <v>297</v>
      </c>
      <c r="I79" s="41">
        <v>0</v>
      </c>
      <c r="J79" s="41">
        <v>0</v>
      </c>
      <c r="K79" s="28">
        <f>I79+J79</f>
        <v>0</v>
      </c>
      <c r="L79" s="41">
        <v>0</v>
      </c>
      <c r="M79" s="41">
        <v>0</v>
      </c>
      <c r="N79" s="28">
        <f>L79+M79</f>
        <v>0</v>
      </c>
      <c r="O79" s="28">
        <f>K79+N79</f>
        <v>0</v>
      </c>
      <c r="P79" s="30"/>
      <c r="Q79" s="400" t="s">
        <v>699</v>
      </c>
      <c r="R79" s="34"/>
      <c r="S79" s="32">
        <v>718</v>
      </c>
      <c r="T79" s="33" t="str">
        <f t="shared" si="4"/>
        <v>No hay Programación</v>
      </c>
      <c r="U79" s="34" t="str">
        <f t="shared" si="5"/>
        <v>De acuerdo con lo programado</v>
      </c>
      <c r="V79" s="34"/>
      <c r="W79" s="32">
        <v>14</v>
      </c>
      <c r="X79" s="33" t="str">
        <f t="shared" si="6"/>
        <v>No hay Programación</v>
      </c>
      <c r="Y79" s="34" t="str">
        <f t="shared" si="7"/>
        <v>De acuerdo con lo programado</v>
      </c>
      <c r="Z79" s="34"/>
      <c r="AA79" s="35">
        <v>0</v>
      </c>
      <c r="AB79" s="33" t="str">
        <f t="shared" si="19"/>
        <v>No hay Programación</v>
      </c>
      <c r="AC79" s="34" t="str">
        <f t="shared" si="20"/>
        <v>De acuerdo con lo programado</v>
      </c>
      <c r="AD79" s="36"/>
      <c r="AE79" s="32">
        <v>0</v>
      </c>
      <c r="AF79" s="33" t="str">
        <f t="shared" si="10"/>
        <v>No hay Programación</v>
      </c>
      <c r="AG79" s="34" t="str">
        <f t="shared" si="11"/>
        <v>De acuerdo con lo programado</v>
      </c>
      <c r="AH79" s="34"/>
      <c r="AI79" s="32">
        <f t="shared" si="12"/>
        <v>732</v>
      </c>
      <c r="AJ79" s="37" t="str">
        <f t="shared" si="13"/>
        <v>No hay Programación</v>
      </c>
      <c r="AK79" s="34" t="str">
        <f t="shared" si="14"/>
        <v>Cumplio</v>
      </c>
      <c r="AL79" s="34"/>
    </row>
    <row r="80" spans="1:38" s="133" customFormat="1" ht="51" customHeight="1" thickTop="1" thickBot="1">
      <c r="A80" s="142"/>
      <c r="B80" s="143"/>
      <c r="C80" s="143"/>
      <c r="D80" s="143"/>
      <c r="E80" s="143"/>
      <c r="F80" s="44"/>
      <c r="G80" s="40"/>
      <c r="H80" s="40"/>
      <c r="I80" s="41"/>
      <c r="J80" s="41"/>
      <c r="K80" s="28"/>
      <c r="L80" s="41"/>
      <c r="M80" s="41"/>
      <c r="N80" s="28"/>
      <c r="O80" s="28"/>
      <c r="P80" s="30"/>
      <c r="Q80" s="34"/>
      <c r="R80" s="34"/>
      <c r="S80" s="32"/>
      <c r="T80" s="33"/>
      <c r="U80" s="34"/>
      <c r="V80" s="34"/>
      <c r="W80" s="32"/>
      <c r="X80" s="33"/>
      <c r="Y80" s="34"/>
      <c r="Z80" s="34"/>
      <c r="AA80" s="35"/>
      <c r="AB80" s="33"/>
      <c r="AC80" s="34"/>
      <c r="AD80" s="36"/>
      <c r="AE80" s="32"/>
      <c r="AF80" s="33"/>
      <c r="AG80" s="34"/>
      <c r="AH80" s="34"/>
      <c r="AI80" s="32"/>
      <c r="AJ80" s="37"/>
      <c r="AK80" s="34"/>
      <c r="AL80" s="34"/>
    </row>
    <row r="81" spans="1:38" s="133" customFormat="1" ht="51" customHeight="1" thickTop="1" thickBot="1">
      <c r="A81" s="142"/>
      <c r="B81" s="143"/>
      <c r="C81" s="143"/>
      <c r="D81" s="143"/>
      <c r="E81" s="143"/>
      <c r="F81" s="44"/>
      <c r="G81" s="40"/>
      <c r="H81" s="40"/>
      <c r="I81" s="41"/>
      <c r="J81" s="41"/>
      <c r="K81" s="28"/>
      <c r="L81" s="41"/>
      <c r="M81" s="41"/>
      <c r="N81" s="28"/>
      <c r="O81" s="28"/>
      <c r="P81" s="30"/>
      <c r="Q81" s="34"/>
      <c r="R81" s="34"/>
      <c r="S81" s="32"/>
      <c r="T81" s="33"/>
      <c r="U81" s="34"/>
      <c r="V81" s="34"/>
      <c r="W81" s="32"/>
      <c r="X81" s="33"/>
      <c r="Y81" s="34"/>
      <c r="Z81" s="34"/>
      <c r="AA81" s="35"/>
      <c r="AB81" s="33"/>
      <c r="AC81" s="34"/>
      <c r="AD81" s="36"/>
      <c r="AE81" s="32"/>
      <c r="AF81" s="33"/>
      <c r="AG81" s="34"/>
      <c r="AH81" s="34"/>
      <c r="AI81" s="32"/>
      <c r="AJ81" s="37"/>
      <c r="AK81" s="34"/>
      <c r="AL81" s="34"/>
    </row>
    <row r="82" spans="1:38" s="133" customFormat="1" ht="51" customHeight="1" thickTop="1" thickBot="1">
      <c r="A82" s="142"/>
      <c r="B82" s="143"/>
      <c r="C82" s="143"/>
      <c r="D82" s="143"/>
      <c r="E82" s="143"/>
      <c r="F82" s="44"/>
      <c r="G82" s="40"/>
      <c r="H82" s="40"/>
      <c r="I82" s="41"/>
      <c r="J82" s="41"/>
      <c r="K82" s="28"/>
      <c r="L82" s="41"/>
      <c r="M82" s="41"/>
      <c r="N82" s="28"/>
      <c r="O82" s="28"/>
      <c r="P82" s="30"/>
      <c r="Q82" s="34"/>
      <c r="R82" s="34"/>
      <c r="S82" s="32"/>
      <c r="T82" s="33"/>
      <c r="U82" s="34"/>
      <c r="V82" s="34"/>
      <c r="W82" s="32"/>
      <c r="X82" s="33"/>
      <c r="Y82" s="34"/>
      <c r="Z82" s="34"/>
      <c r="AA82" s="35"/>
      <c r="AB82" s="33"/>
      <c r="AC82" s="34"/>
      <c r="AD82" s="36"/>
      <c r="AE82" s="32"/>
      <c r="AF82" s="33"/>
      <c r="AG82" s="34"/>
      <c r="AH82" s="34"/>
      <c r="AI82" s="32"/>
      <c r="AJ82" s="37"/>
      <c r="AK82" s="34"/>
      <c r="AL82" s="34"/>
    </row>
    <row r="83" spans="1:38" s="133" customFormat="1" ht="51" customHeight="1" thickTop="1" thickBot="1">
      <c r="A83" s="142"/>
      <c r="B83" s="143"/>
      <c r="C83" s="143"/>
      <c r="D83" s="143"/>
      <c r="E83" s="143"/>
      <c r="F83" s="44"/>
      <c r="G83" s="40"/>
      <c r="H83" s="40"/>
      <c r="I83" s="41"/>
      <c r="J83" s="41"/>
      <c r="K83" s="28"/>
      <c r="L83" s="41"/>
      <c r="M83" s="41"/>
      <c r="N83" s="28"/>
      <c r="O83" s="28"/>
      <c r="P83" s="30"/>
      <c r="Q83" s="34"/>
      <c r="R83" s="34"/>
      <c r="S83" s="32"/>
      <c r="T83" s="33"/>
      <c r="U83" s="34"/>
      <c r="V83" s="34"/>
      <c r="W83" s="32"/>
      <c r="X83" s="33"/>
      <c r="Y83" s="34"/>
      <c r="Z83" s="34"/>
      <c r="AA83" s="35"/>
      <c r="AB83" s="33"/>
      <c r="AC83" s="34"/>
      <c r="AD83" s="36"/>
      <c r="AE83" s="32"/>
      <c r="AF83" s="33"/>
      <c r="AG83" s="34"/>
      <c r="AH83" s="34"/>
      <c r="AI83" s="32"/>
      <c r="AJ83" s="37"/>
      <c r="AK83" s="34"/>
      <c r="AL83" s="34"/>
    </row>
    <row r="84" spans="1:38" s="133" customFormat="1" ht="51" customHeight="1" thickTop="1" thickBot="1">
      <c r="A84" s="142"/>
      <c r="B84" s="143"/>
      <c r="C84" s="143"/>
      <c r="D84" s="143"/>
      <c r="E84" s="143"/>
      <c r="F84" s="44"/>
      <c r="G84" s="40"/>
      <c r="H84" s="40"/>
      <c r="I84" s="41"/>
      <c r="J84" s="41"/>
      <c r="K84" s="28"/>
      <c r="L84" s="41"/>
      <c r="M84" s="41"/>
      <c r="N84" s="28"/>
      <c r="O84" s="28"/>
      <c r="P84" s="30"/>
      <c r="Q84" s="34"/>
      <c r="R84" s="34"/>
      <c r="S84" s="32"/>
      <c r="T84" s="33"/>
      <c r="U84" s="34"/>
      <c r="V84" s="34"/>
      <c r="W84" s="32"/>
      <c r="X84" s="33"/>
      <c r="Y84" s="34"/>
      <c r="Z84" s="34"/>
      <c r="AA84" s="35"/>
      <c r="AB84" s="33"/>
      <c r="AC84" s="34"/>
      <c r="AD84" s="36"/>
      <c r="AE84" s="32"/>
      <c r="AF84" s="33"/>
      <c r="AG84" s="34"/>
      <c r="AH84" s="34"/>
      <c r="AI84" s="32"/>
      <c r="AJ84" s="37"/>
      <c r="AK84" s="34"/>
      <c r="AL84" s="34"/>
    </row>
    <row r="85" spans="1:38" s="133" customFormat="1" ht="51" customHeight="1" thickTop="1" thickBot="1">
      <c r="A85" s="142"/>
      <c r="B85" s="143"/>
      <c r="C85" s="143"/>
      <c r="D85" s="143"/>
      <c r="E85" s="143"/>
      <c r="F85" s="44"/>
      <c r="G85" s="40"/>
      <c r="H85" s="40"/>
      <c r="I85" s="41"/>
      <c r="J85" s="41"/>
      <c r="K85" s="28"/>
      <c r="L85" s="41"/>
      <c r="M85" s="41"/>
      <c r="N85" s="28"/>
      <c r="O85" s="28"/>
      <c r="P85" s="30"/>
      <c r="Q85" s="34"/>
      <c r="R85" s="34"/>
      <c r="S85" s="32"/>
      <c r="T85" s="33"/>
      <c r="U85" s="34"/>
      <c r="V85" s="34"/>
      <c r="W85" s="32"/>
      <c r="X85" s="33"/>
      <c r="Y85" s="34"/>
      <c r="Z85" s="34"/>
      <c r="AA85" s="35"/>
      <c r="AB85" s="33"/>
      <c r="AC85" s="34"/>
      <c r="AD85" s="36"/>
      <c r="AE85" s="32"/>
      <c r="AF85" s="33"/>
      <c r="AG85" s="34"/>
      <c r="AH85" s="34"/>
      <c r="AI85" s="32"/>
      <c r="AJ85" s="37"/>
      <c r="AK85" s="34"/>
      <c r="AL85" s="34"/>
    </row>
    <row r="86" spans="1:38" s="133" customFormat="1" ht="51" customHeight="1" thickTop="1" thickBot="1">
      <c r="A86" s="142"/>
      <c r="B86" s="143"/>
      <c r="C86" s="143"/>
      <c r="D86" s="143"/>
      <c r="E86" s="143"/>
      <c r="F86" s="44"/>
      <c r="G86" s="40"/>
      <c r="H86" s="40"/>
      <c r="I86" s="41"/>
      <c r="J86" s="41"/>
      <c r="K86" s="28"/>
      <c r="L86" s="41"/>
      <c r="M86" s="41"/>
      <c r="N86" s="28"/>
      <c r="O86" s="28"/>
      <c r="P86" s="30"/>
      <c r="Q86" s="34"/>
      <c r="R86" s="34"/>
      <c r="S86" s="32"/>
      <c r="T86" s="33"/>
      <c r="U86" s="34"/>
      <c r="V86" s="34"/>
      <c r="W86" s="32"/>
      <c r="X86" s="33"/>
      <c r="Y86" s="34"/>
      <c r="Z86" s="34"/>
      <c r="AA86" s="35"/>
      <c r="AB86" s="33"/>
      <c r="AC86" s="34"/>
      <c r="AD86" s="36"/>
      <c r="AE86" s="32"/>
      <c r="AF86" s="33"/>
      <c r="AG86" s="34"/>
      <c r="AH86" s="34"/>
      <c r="AI86" s="32"/>
      <c r="AJ86" s="37"/>
      <c r="AK86" s="34"/>
      <c r="AL86" s="34"/>
    </row>
    <row r="87" spans="1:38" s="133" customFormat="1" ht="51" customHeight="1" thickTop="1" thickBot="1">
      <c r="A87" s="142"/>
      <c r="B87" s="143"/>
      <c r="C87" s="143"/>
      <c r="D87" s="143"/>
      <c r="E87" s="143"/>
      <c r="F87" s="44"/>
      <c r="G87" s="40"/>
      <c r="H87" s="40"/>
      <c r="I87" s="41"/>
      <c r="J87" s="41"/>
      <c r="K87" s="28"/>
      <c r="L87" s="41"/>
      <c r="M87" s="41"/>
      <c r="N87" s="28"/>
      <c r="O87" s="28"/>
      <c r="P87" s="30"/>
      <c r="Q87" s="34"/>
      <c r="R87" s="34"/>
      <c r="S87" s="32"/>
      <c r="T87" s="33"/>
      <c r="U87" s="34"/>
      <c r="V87" s="34"/>
      <c r="W87" s="32"/>
      <c r="X87" s="33"/>
      <c r="Y87" s="34"/>
      <c r="Z87" s="34"/>
      <c r="AA87" s="35"/>
      <c r="AB87" s="33"/>
      <c r="AC87" s="34"/>
      <c r="AD87" s="36"/>
      <c r="AE87" s="32"/>
      <c r="AF87" s="33"/>
      <c r="AG87" s="34"/>
      <c r="AH87" s="34"/>
      <c r="AI87" s="32"/>
      <c r="AJ87" s="37"/>
      <c r="AK87" s="34"/>
      <c r="AL87" s="34"/>
    </row>
    <row r="88" spans="1:38" s="133" customFormat="1" ht="51" customHeight="1" thickTop="1" thickBot="1">
      <c r="A88" s="142"/>
      <c r="B88" s="143"/>
      <c r="C88" s="143"/>
      <c r="D88" s="143"/>
      <c r="E88" s="143"/>
      <c r="F88" s="44"/>
      <c r="G88" s="40"/>
      <c r="H88" s="40"/>
      <c r="I88" s="41"/>
      <c r="J88" s="41"/>
      <c r="K88" s="28"/>
      <c r="L88" s="41"/>
      <c r="M88" s="41"/>
      <c r="N88" s="28"/>
      <c r="O88" s="28"/>
      <c r="P88" s="30"/>
      <c r="Q88" s="34"/>
      <c r="R88" s="34"/>
      <c r="S88" s="32"/>
      <c r="T88" s="33"/>
      <c r="U88" s="34"/>
      <c r="V88" s="34"/>
      <c r="W88" s="32"/>
      <c r="X88" s="33"/>
      <c r="Y88" s="34"/>
      <c r="Z88" s="34"/>
      <c r="AA88" s="35"/>
      <c r="AB88" s="33"/>
      <c r="AC88" s="34"/>
      <c r="AD88" s="36"/>
      <c r="AE88" s="32"/>
      <c r="AF88" s="33"/>
      <c r="AG88" s="34"/>
      <c r="AH88" s="34"/>
      <c r="AI88" s="32"/>
      <c r="AJ88" s="37"/>
      <c r="AK88" s="34"/>
      <c r="AL88" s="34"/>
    </row>
    <row r="89" spans="1:38" s="133" customFormat="1" ht="51" customHeight="1" thickTop="1" thickBot="1">
      <c r="A89" s="142"/>
      <c r="B89" s="143"/>
      <c r="C89" s="143"/>
      <c r="D89" s="143"/>
      <c r="E89" s="143"/>
      <c r="F89" s="44"/>
      <c r="G89" s="40"/>
      <c r="H89" s="40"/>
      <c r="I89" s="41"/>
      <c r="J89" s="41"/>
      <c r="K89" s="28"/>
      <c r="L89" s="41"/>
      <c r="M89" s="41"/>
      <c r="N89" s="28"/>
      <c r="O89" s="28"/>
      <c r="P89" s="30"/>
      <c r="Q89" s="34"/>
      <c r="R89" s="34"/>
      <c r="S89" s="32"/>
      <c r="T89" s="33"/>
      <c r="U89" s="34"/>
      <c r="V89" s="34"/>
      <c r="W89" s="32"/>
      <c r="X89" s="33"/>
      <c r="Y89" s="34"/>
      <c r="Z89" s="34"/>
      <c r="AA89" s="35"/>
      <c r="AB89" s="33"/>
      <c r="AC89" s="34"/>
      <c r="AD89" s="36"/>
      <c r="AE89" s="32"/>
      <c r="AF89" s="33"/>
      <c r="AG89" s="34"/>
      <c r="AH89" s="34"/>
      <c r="AI89" s="32"/>
      <c r="AJ89" s="37"/>
      <c r="AK89" s="34"/>
      <c r="AL89" s="34"/>
    </row>
    <row r="90" spans="1:38" s="133" customFormat="1" ht="51" customHeight="1" thickTop="1" thickBot="1">
      <c r="A90" s="142"/>
      <c r="B90" s="143"/>
      <c r="C90" s="143"/>
      <c r="D90" s="143"/>
      <c r="E90" s="143"/>
      <c r="F90" s="44"/>
      <c r="G90" s="40"/>
      <c r="H90" s="40"/>
      <c r="I90" s="41"/>
      <c r="J90" s="41"/>
      <c r="K90" s="28"/>
      <c r="L90" s="41"/>
      <c r="M90" s="41"/>
      <c r="N90" s="28"/>
      <c r="O90" s="28"/>
      <c r="P90" s="30"/>
      <c r="Q90" s="34"/>
      <c r="R90" s="34"/>
      <c r="S90" s="32"/>
      <c r="T90" s="33"/>
      <c r="U90" s="34"/>
      <c r="V90" s="34"/>
      <c r="W90" s="32"/>
      <c r="X90" s="33"/>
      <c r="Y90" s="34"/>
      <c r="Z90" s="34"/>
      <c r="AA90" s="35"/>
      <c r="AB90" s="33"/>
      <c r="AC90" s="34"/>
      <c r="AD90" s="36"/>
      <c r="AE90" s="32"/>
      <c r="AF90" s="33"/>
      <c r="AG90" s="34"/>
      <c r="AH90" s="34"/>
      <c r="AI90" s="32"/>
      <c r="AJ90" s="37"/>
      <c r="AK90" s="34"/>
      <c r="AL90" s="34"/>
    </row>
    <row r="91" spans="1:38" s="133" customFormat="1" ht="10.8" thickTop="1" thickBot="1">
      <c r="A91" s="205"/>
      <c r="B91" s="205"/>
      <c r="C91" s="205"/>
      <c r="D91" s="205"/>
      <c r="E91" s="205"/>
      <c r="F91" s="206"/>
      <c r="G91" s="51"/>
      <c r="H91" s="51"/>
      <c r="I91" s="52"/>
      <c r="J91" s="52"/>
      <c r="K91" s="52"/>
      <c r="L91" s="52"/>
      <c r="M91" s="52"/>
      <c r="N91" s="52"/>
      <c r="O91" s="52"/>
      <c r="P91" s="52"/>
      <c r="Q91" s="52"/>
      <c r="R91" s="52"/>
      <c r="AD91" s="163"/>
    </row>
    <row r="92" spans="1:38" s="133" customFormat="1" ht="10.5" customHeight="1" thickTop="1" thickBot="1">
      <c r="A92" s="562"/>
      <c r="B92" s="563"/>
      <c r="C92" s="563"/>
      <c r="D92" s="563"/>
      <c r="E92" s="563"/>
      <c r="F92" s="207"/>
      <c r="G92" s="55"/>
      <c r="H92" s="55"/>
      <c r="I92" s="52"/>
      <c r="J92" s="52"/>
      <c r="K92" s="52"/>
      <c r="L92" s="52"/>
      <c r="M92" s="52"/>
      <c r="N92" s="52"/>
      <c r="O92" s="52"/>
      <c r="P92" s="52"/>
      <c r="Q92" s="52"/>
      <c r="R92" s="52"/>
    </row>
    <row r="93" spans="1:38" s="133" customFormat="1" ht="10.8" thickTop="1" thickBot="1">
      <c r="A93" s="208"/>
      <c r="B93" s="208"/>
      <c r="C93" s="208"/>
      <c r="D93" s="208"/>
      <c r="E93" s="208"/>
      <c r="F93" s="165"/>
      <c r="G93" s="55"/>
      <c r="H93" s="55"/>
      <c r="I93" s="52"/>
      <c r="J93" s="52"/>
      <c r="K93" s="52"/>
      <c r="L93" s="52"/>
      <c r="M93" s="52"/>
      <c r="N93" s="52"/>
      <c r="O93" s="52"/>
      <c r="P93" s="52"/>
      <c r="Q93" s="52"/>
      <c r="R93" s="52"/>
    </row>
    <row r="94" spans="1:38" s="133" customFormat="1" ht="12" customHeight="1" thickTop="1" thickBot="1">
      <c r="A94" s="564" t="s">
        <v>170</v>
      </c>
      <c r="B94" s="565"/>
      <c r="C94" s="565"/>
      <c r="D94" s="565"/>
      <c r="E94" s="565"/>
      <c r="F94" s="207" t="s">
        <v>714</v>
      </c>
      <c r="G94" s="55"/>
      <c r="H94" s="55"/>
      <c r="I94" s="52"/>
      <c r="J94" s="52"/>
      <c r="K94" s="52"/>
      <c r="L94" s="52"/>
      <c r="M94" s="52"/>
      <c r="N94" s="52"/>
      <c r="O94" s="52"/>
      <c r="P94" s="52"/>
      <c r="Q94" s="52"/>
      <c r="R94" s="52"/>
    </row>
    <row r="95" spans="1:38" s="133" customFormat="1" ht="10.8" thickTop="1" thickBot="1">
      <c r="A95" s="59"/>
      <c r="B95" s="59"/>
      <c r="C95" s="59"/>
      <c r="D95" s="59"/>
      <c r="E95" s="59"/>
      <c r="F95" s="64"/>
      <c r="G95" s="55"/>
      <c r="H95" s="55"/>
      <c r="I95" s="52"/>
      <c r="J95" s="52"/>
      <c r="K95" s="52"/>
      <c r="L95" s="52"/>
      <c r="M95" s="52"/>
      <c r="N95" s="52"/>
      <c r="O95" s="52"/>
      <c r="P95" s="52"/>
      <c r="Q95" s="52"/>
      <c r="R95" s="52"/>
    </row>
    <row r="96" spans="1:38" s="133" customFormat="1" ht="10.8" thickTop="1" thickBot="1">
      <c r="A96" s="209" t="s">
        <v>171</v>
      </c>
      <c r="B96" s="205"/>
      <c r="C96" s="210"/>
      <c r="D96" s="205"/>
      <c r="E96" s="205"/>
      <c r="F96" s="206"/>
      <c r="G96" s="55"/>
      <c r="H96" s="55"/>
      <c r="I96" s="52"/>
      <c r="J96" s="52"/>
      <c r="K96" s="52"/>
      <c r="L96" s="52"/>
      <c r="M96" s="52"/>
      <c r="N96" s="52"/>
      <c r="O96" s="52"/>
      <c r="P96" s="52"/>
      <c r="Q96" s="52"/>
      <c r="R96" s="52"/>
    </row>
    <row r="97" spans="1:18" s="133" customFormat="1" ht="13.05" customHeight="1" thickTop="1" thickBot="1">
      <c r="A97" s="209">
        <v>1</v>
      </c>
      <c r="B97" s="205" t="s">
        <v>172</v>
      </c>
      <c r="C97" s="210"/>
      <c r="D97" s="205"/>
      <c r="E97" s="205"/>
      <c r="F97" s="206"/>
      <c r="G97" s="55"/>
      <c r="H97" s="55"/>
      <c r="I97" s="52"/>
      <c r="J97" s="52"/>
      <c r="K97" s="52"/>
      <c r="L97" s="52"/>
      <c r="M97" s="52"/>
      <c r="N97" s="52"/>
      <c r="O97" s="52"/>
      <c r="P97" s="52"/>
      <c r="Q97" s="52"/>
      <c r="R97" s="52"/>
    </row>
    <row r="98" spans="1:18" s="133" customFormat="1" ht="13.05" customHeight="1" thickTop="1" thickBot="1">
      <c r="A98" s="209">
        <v>2</v>
      </c>
      <c r="B98" s="205" t="s">
        <v>523</v>
      </c>
      <c r="C98" s="210"/>
      <c r="D98" s="205"/>
      <c r="E98" s="205"/>
      <c r="F98" s="206"/>
      <c r="G98" s="55"/>
      <c r="H98" s="55"/>
      <c r="I98" s="52"/>
      <c r="J98" s="52"/>
      <c r="K98" s="52"/>
      <c r="L98" s="52"/>
      <c r="M98" s="52"/>
      <c r="N98" s="52"/>
      <c r="O98" s="52"/>
      <c r="P98" s="52"/>
      <c r="Q98" s="52"/>
      <c r="R98" s="52"/>
    </row>
    <row r="99" spans="1:18" s="133" customFormat="1" ht="13.05" customHeight="1" thickTop="1" thickBot="1">
      <c r="A99" s="209">
        <v>3</v>
      </c>
      <c r="B99" s="205" t="s">
        <v>174</v>
      </c>
      <c r="C99" s="211"/>
      <c r="D99" s="205"/>
      <c r="E99" s="205"/>
      <c r="F99" s="206"/>
      <c r="G99" s="208"/>
      <c r="H99" s="208"/>
      <c r="I99" s="52"/>
      <c r="J99" s="52"/>
      <c r="K99" s="52"/>
      <c r="L99" s="52"/>
      <c r="M99" s="52"/>
      <c r="N99" s="52"/>
      <c r="O99" s="52"/>
      <c r="P99" s="52"/>
      <c r="Q99" s="52"/>
      <c r="R99" s="52"/>
    </row>
    <row r="100" spans="1:18" s="133" customFormat="1" ht="13.05" customHeight="1" thickTop="1" thickBot="1">
      <c r="A100" s="209">
        <v>4</v>
      </c>
      <c r="B100" s="205" t="s">
        <v>175</v>
      </c>
      <c r="C100" s="211"/>
      <c r="D100" s="205"/>
      <c r="E100" s="205"/>
      <c r="F100" s="206"/>
      <c r="G100" s="51"/>
      <c r="H100" s="51"/>
      <c r="I100" s="52"/>
      <c r="J100" s="52"/>
      <c r="K100" s="52"/>
      <c r="L100" s="52"/>
      <c r="M100" s="52"/>
      <c r="N100" s="52"/>
      <c r="O100" s="52"/>
      <c r="P100" s="52"/>
      <c r="Q100" s="52"/>
      <c r="R100" s="52"/>
    </row>
    <row r="101" spans="1:18" s="133" customFormat="1" ht="13.05" customHeight="1" thickTop="1" thickBot="1">
      <c r="A101" s="209">
        <v>5</v>
      </c>
      <c r="B101" s="205" t="s">
        <v>524</v>
      </c>
      <c r="C101" s="211"/>
      <c r="D101" s="205"/>
      <c r="E101" s="205"/>
      <c r="F101" s="206"/>
      <c r="G101" s="51"/>
      <c r="H101" s="51"/>
      <c r="I101" s="52"/>
      <c r="J101" s="52"/>
      <c r="K101" s="52"/>
      <c r="L101" s="52"/>
      <c r="M101" s="52"/>
      <c r="N101" s="52"/>
      <c r="O101" s="52"/>
      <c r="P101" s="52"/>
      <c r="Q101" s="52"/>
      <c r="R101" s="52"/>
    </row>
    <row r="102" spans="1:18" s="133" customFormat="1" ht="13.05" customHeight="1" thickTop="1">
      <c r="A102" s="209">
        <v>6</v>
      </c>
      <c r="B102" s="208" t="s">
        <v>177</v>
      </c>
      <c r="C102" s="211"/>
      <c r="D102" s="205"/>
      <c r="E102" s="205"/>
      <c r="F102" s="206"/>
      <c r="G102" s="55"/>
      <c r="H102" s="55"/>
      <c r="I102" s="60"/>
      <c r="J102" s="60"/>
      <c r="K102" s="60"/>
      <c r="L102" s="60"/>
      <c r="M102" s="60"/>
      <c r="N102" s="60"/>
      <c r="O102" s="60"/>
      <c r="P102" s="60"/>
      <c r="Q102" s="60"/>
      <c r="R102" s="60"/>
    </row>
    <row r="103" spans="1:18" s="133" customFormat="1" ht="13.05" customHeight="1">
      <c r="A103" s="209">
        <v>7</v>
      </c>
      <c r="B103" s="205" t="s">
        <v>178</v>
      </c>
      <c r="C103" s="137"/>
      <c r="D103" s="205"/>
      <c r="E103" s="205"/>
      <c r="F103" s="206"/>
      <c r="G103" s="55"/>
      <c r="H103" s="55"/>
      <c r="I103" s="60"/>
      <c r="J103" s="60"/>
      <c r="K103" s="60"/>
      <c r="L103" s="60"/>
      <c r="M103" s="60"/>
      <c r="N103" s="60"/>
      <c r="O103" s="60"/>
      <c r="P103" s="60"/>
      <c r="Q103" s="60"/>
      <c r="R103" s="60"/>
    </row>
    <row r="104" spans="1:18" s="171" customFormat="1" ht="13.05" customHeight="1">
      <c r="A104" s="209">
        <v>8</v>
      </c>
      <c r="B104" s="213" t="s">
        <v>179</v>
      </c>
      <c r="C104" s="205"/>
      <c r="D104" s="208"/>
      <c r="E104" s="208"/>
      <c r="F104" s="206"/>
      <c r="G104" s="55"/>
      <c r="H104" s="55"/>
      <c r="I104" s="60"/>
      <c r="J104" s="60"/>
      <c r="K104" s="60"/>
      <c r="L104" s="60"/>
      <c r="M104" s="60"/>
      <c r="N104" s="60"/>
      <c r="O104" s="60"/>
      <c r="P104" s="60"/>
      <c r="Q104" s="60"/>
      <c r="R104" s="60"/>
    </row>
    <row r="105" spans="1:18" s="133" customFormat="1" ht="13.05" customHeight="1">
      <c r="A105" s="209">
        <v>9</v>
      </c>
      <c r="B105" s="213" t="s">
        <v>180</v>
      </c>
      <c r="C105" s="205"/>
      <c r="D105" s="205"/>
      <c r="E105" s="205"/>
      <c r="F105" s="206"/>
      <c r="G105" s="55"/>
      <c r="H105" s="55"/>
      <c r="I105" s="60"/>
      <c r="J105" s="60"/>
      <c r="K105" s="60"/>
      <c r="L105" s="60"/>
      <c r="M105" s="60"/>
      <c r="N105" s="60"/>
      <c r="O105" s="60"/>
      <c r="P105" s="60"/>
      <c r="Q105" s="60"/>
      <c r="R105" s="60"/>
    </row>
    <row r="106" spans="1:18" s="133" customFormat="1" ht="13.05" customHeight="1">
      <c r="A106" s="209">
        <v>10</v>
      </c>
      <c r="B106" s="213" t="s">
        <v>181</v>
      </c>
      <c r="C106" s="205"/>
      <c r="D106" s="205"/>
      <c r="E106" s="205"/>
      <c r="F106" s="206"/>
      <c r="G106" s="55"/>
      <c r="H106" s="55"/>
      <c r="I106" s="60"/>
      <c r="J106" s="60"/>
      <c r="K106" s="60"/>
      <c r="L106" s="60"/>
      <c r="M106" s="60"/>
      <c r="N106" s="60"/>
      <c r="O106" s="60"/>
      <c r="P106" s="60"/>
      <c r="Q106" s="60"/>
      <c r="R106" s="60"/>
    </row>
    <row r="107" spans="1:18" s="133" customFormat="1" ht="13.05" customHeight="1">
      <c r="A107" s="209">
        <v>10</v>
      </c>
      <c r="B107" s="213" t="s">
        <v>182</v>
      </c>
      <c r="C107" s="205"/>
      <c r="D107" s="205"/>
      <c r="E107" s="205"/>
      <c r="F107" s="206"/>
      <c r="G107" s="55"/>
      <c r="H107" s="55"/>
      <c r="I107" s="60"/>
      <c r="J107" s="60"/>
      <c r="K107" s="60"/>
      <c r="L107" s="60"/>
      <c r="M107" s="60"/>
      <c r="N107" s="60"/>
      <c r="O107" s="60"/>
      <c r="P107" s="60"/>
      <c r="Q107" s="60"/>
      <c r="R107" s="60"/>
    </row>
    <row r="108" spans="1:18" s="133" customFormat="1" ht="13.05" customHeight="1">
      <c r="A108" s="209">
        <v>11</v>
      </c>
      <c r="B108" s="205" t="s">
        <v>183</v>
      </c>
      <c r="C108" s="205"/>
      <c r="D108" s="205"/>
      <c r="E108" s="205"/>
      <c r="F108" s="206"/>
      <c r="G108" s="55"/>
      <c r="H108" s="55"/>
      <c r="I108" s="60"/>
      <c r="J108" s="60"/>
      <c r="K108" s="60"/>
      <c r="L108" s="60"/>
      <c r="M108" s="60"/>
      <c r="N108" s="60"/>
      <c r="O108" s="60"/>
      <c r="P108" s="60"/>
      <c r="Q108" s="60"/>
      <c r="R108" s="60"/>
    </row>
    <row r="109" spans="1:18" s="133" customFormat="1" ht="13.05" customHeight="1">
      <c r="A109" s="209">
        <v>12</v>
      </c>
      <c r="B109" s="213" t="s">
        <v>184</v>
      </c>
      <c r="C109" s="205"/>
      <c r="D109" s="205"/>
      <c r="E109" s="205"/>
      <c r="F109" s="206"/>
      <c r="G109" s="55"/>
      <c r="H109" s="55"/>
      <c r="I109" s="60"/>
      <c r="J109" s="60"/>
      <c r="K109" s="60"/>
      <c r="L109" s="60"/>
      <c r="M109" s="60"/>
      <c r="N109" s="60"/>
      <c r="O109" s="60"/>
      <c r="P109" s="60"/>
      <c r="Q109" s="60"/>
      <c r="R109" s="60"/>
    </row>
    <row r="110" spans="1:18" s="133" customFormat="1" ht="10.199999999999999" thickBot="1">
      <c r="A110" s="208"/>
      <c r="B110" s="137"/>
      <c r="C110" s="208"/>
      <c r="D110" s="208"/>
      <c r="E110" s="208"/>
      <c r="F110" s="165"/>
      <c r="G110" s="70"/>
      <c r="H110" s="70"/>
      <c r="I110" s="70"/>
      <c r="J110" s="70"/>
      <c r="K110" s="70"/>
      <c r="L110" s="70"/>
      <c r="M110" s="70"/>
      <c r="N110" s="70"/>
      <c r="O110" s="70"/>
      <c r="P110" s="70"/>
      <c r="Q110" s="70"/>
      <c r="R110" s="70"/>
    </row>
    <row r="111" spans="1:18" s="133" customFormat="1" ht="10.199999999999999" thickTop="1">
      <c r="A111" s="208"/>
      <c r="B111" s="137"/>
      <c r="C111" s="208"/>
      <c r="D111" s="208"/>
      <c r="E111" s="208"/>
      <c r="F111" s="165"/>
      <c r="G111" s="208"/>
      <c r="H111" s="208"/>
      <c r="I111" s="208"/>
      <c r="J111" s="208"/>
      <c r="K111" s="208"/>
      <c r="L111" s="208"/>
      <c r="M111" s="208"/>
      <c r="N111" s="208"/>
      <c r="O111" s="208"/>
      <c r="P111" s="208"/>
      <c r="Q111" s="208"/>
      <c r="R111" s="208"/>
    </row>
    <row r="112" spans="1:18" s="171" customFormat="1" ht="9.6">
      <c r="A112" s="208"/>
      <c r="B112" s="208"/>
      <c r="C112" s="208"/>
      <c r="D112" s="208"/>
      <c r="E112" s="208"/>
      <c r="F112" s="165"/>
      <c r="G112" s="208"/>
      <c r="H112" s="208"/>
      <c r="I112" s="208"/>
      <c r="J112" s="208"/>
      <c r="K112" s="208"/>
      <c r="L112" s="208"/>
      <c r="M112" s="208"/>
      <c r="N112" s="208"/>
      <c r="O112" s="208"/>
      <c r="P112" s="208"/>
      <c r="Q112" s="208"/>
      <c r="R112" s="208"/>
    </row>
    <row r="113" spans="1:18" s="171" customFormat="1" ht="9.75" customHeight="1">
      <c r="A113" s="208"/>
      <c r="B113" s="208"/>
      <c r="C113" s="208"/>
      <c r="D113" s="208"/>
      <c r="E113" s="208"/>
      <c r="F113" s="165"/>
      <c r="G113" s="208"/>
      <c r="H113" s="208"/>
      <c r="I113" s="208"/>
      <c r="J113" s="208"/>
      <c r="K113" s="208"/>
      <c r="L113" s="208"/>
      <c r="M113" s="208"/>
      <c r="N113" s="208"/>
      <c r="O113" s="208"/>
      <c r="P113" s="208"/>
      <c r="Q113" s="208"/>
      <c r="R113" s="208"/>
    </row>
  </sheetData>
  <protectedRanges>
    <protectedRange sqref="AL33:AL90" name="Rango3"/>
    <protectedRange sqref="AH33:AH90" name="Rango2"/>
    <protectedRange sqref="AE33:AE90" name="Rango1"/>
  </protectedRanges>
  <autoFilter ref="P30:AL90" xr:uid="{D16D84B2-7FAA-445E-ACB4-F8B1DD93873B}"/>
  <mergeCells count="58">
    <mergeCell ref="AL30:AL32"/>
    <mergeCell ref="AF30:AF32"/>
    <mergeCell ref="AG30:AG32"/>
    <mergeCell ref="AH30:AH32"/>
    <mergeCell ref="AI30:AI32"/>
    <mergeCell ref="AJ30:AJ32"/>
    <mergeCell ref="AK30:AK32"/>
    <mergeCell ref="AI27:AL28"/>
    <mergeCell ref="S28:V28"/>
    <mergeCell ref="W28:Z28"/>
    <mergeCell ref="AA28:AD28"/>
    <mergeCell ref="AE28:AH28"/>
    <mergeCell ref="A94:E94"/>
    <mergeCell ref="W30:W32"/>
    <mergeCell ref="X30:X32"/>
    <mergeCell ref="Y30:Y32"/>
    <mergeCell ref="A92:E92"/>
    <mergeCell ref="S30:S32"/>
    <mergeCell ref="T30:T32"/>
    <mergeCell ref="U30:U32"/>
    <mergeCell ref="D30:D32"/>
    <mergeCell ref="E30:E32"/>
    <mergeCell ref="AA27:AD27"/>
    <mergeCell ref="I31:N31"/>
    <mergeCell ref="AD30:AD32"/>
    <mergeCell ref="AE30:AE32"/>
    <mergeCell ref="V30:V32"/>
    <mergeCell ref="AA30:AA32"/>
    <mergeCell ref="Z30:Z32"/>
    <mergeCell ref="AB30:AB32"/>
    <mergeCell ref="A11:B11"/>
    <mergeCell ref="A12:A14"/>
    <mergeCell ref="B12:B14"/>
    <mergeCell ref="A19:E19"/>
    <mergeCell ref="AC30:AC32"/>
    <mergeCell ref="G19:Q21"/>
    <mergeCell ref="A20:E20"/>
    <mergeCell ref="P30:P32"/>
    <mergeCell ref="Q30:Q32"/>
    <mergeCell ref="A25:E25"/>
    <mergeCell ref="A26:E26"/>
    <mergeCell ref="A27:E27"/>
    <mergeCell ref="A29:A32"/>
    <mergeCell ref="B29:E29"/>
    <mergeCell ref="F29:R29"/>
    <mergeCell ref="R30:R32"/>
    <mergeCell ref="A4:D4"/>
    <mergeCell ref="A5:A7"/>
    <mergeCell ref="B5:B7"/>
    <mergeCell ref="C5:C7"/>
    <mergeCell ref="D5:D7"/>
    <mergeCell ref="F30:F32"/>
    <mergeCell ref="G30:O30"/>
    <mergeCell ref="B30:B32"/>
    <mergeCell ref="C30:C32"/>
    <mergeCell ref="A24:E24"/>
    <mergeCell ref="G31:G32"/>
    <mergeCell ref="H31:H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545BE-E460-477D-B261-A69E6C830D60}">
  <dimension ref="A1:AL74"/>
  <sheetViews>
    <sheetView showGridLines="0" topLeftCell="AF17" workbookViewId="0">
      <selection activeCell="AK31" sqref="AK31:AK32"/>
    </sheetView>
  </sheetViews>
  <sheetFormatPr baseColWidth="10" defaultColWidth="11.44140625" defaultRowHeight="14.4"/>
  <cols>
    <col min="1" max="1" width="27.77734375" customWidth="1"/>
    <col min="2" max="2" width="22.21875" customWidth="1"/>
    <col min="3" max="3" width="23.21875" customWidth="1"/>
    <col min="4" max="4" width="14.44140625" customWidth="1"/>
    <col min="17" max="17" width="22.44140625" customWidth="1"/>
  </cols>
  <sheetData>
    <row r="1" spans="1:4" hidden="1">
      <c r="A1" s="3"/>
      <c r="B1" s="4"/>
      <c r="C1" s="4"/>
      <c r="D1" s="4"/>
    </row>
    <row r="2" spans="1:4" hidden="1">
      <c r="A2" s="3"/>
      <c r="B2" s="4"/>
      <c r="C2" s="4"/>
      <c r="D2" s="4"/>
    </row>
    <row r="3" spans="1:4" hidden="1">
      <c r="A3" s="3"/>
      <c r="B3" s="4"/>
      <c r="C3" s="4"/>
      <c r="D3" s="4"/>
    </row>
    <row r="4" spans="1:4" hidden="1">
      <c r="A4" s="575" t="s">
        <v>631</v>
      </c>
      <c r="B4" s="576"/>
      <c r="C4" s="576"/>
      <c r="D4" s="577"/>
    </row>
    <row r="5" spans="1:4" hidden="1">
      <c r="A5" s="569" t="s">
        <v>55</v>
      </c>
      <c r="B5" s="578" t="s">
        <v>6</v>
      </c>
      <c r="C5" s="572" t="s">
        <v>56</v>
      </c>
      <c r="D5" s="581" t="s">
        <v>603</v>
      </c>
    </row>
    <row r="6" spans="1:4" hidden="1">
      <c r="A6" s="570"/>
      <c r="B6" s="579"/>
      <c r="C6" s="573"/>
      <c r="D6" s="582"/>
    </row>
    <row r="7" spans="1:4" hidden="1">
      <c r="A7" s="571"/>
      <c r="B7" s="580"/>
      <c r="C7" s="574"/>
      <c r="D7" s="583"/>
    </row>
    <row r="8" spans="1:4" ht="15" hidden="1" thickBot="1">
      <c r="A8" s="1">
        <v>18</v>
      </c>
      <c r="B8" s="2">
        <v>0</v>
      </c>
      <c r="C8" s="2">
        <v>0</v>
      </c>
      <c r="D8" s="6">
        <f>SUM(A8:C8)</f>
        <v>18</v>
      </c>
    </row>
    <row r="9" spans="1:4" hidden="1"/>
    <row r="10" spans="1:4" ht="15" hidden="1" thickBot="1"/>
    <row r="11" spans="1:4" hidden="1">
      <c r="A11" s="471" t="s">
        <v>58</v>
      </c>
      <c r="B11" s="472"/>
    </row>
    <row r="12" spans="1:4" hidden="1">
      <c r="A12" s="569" t="s">
        <v>59</v>
      </c>
      <c r="B12" s="572" t="s">
        <v>60</v>
      </c>
    </row>
    <row r="13" spans="1:4" hidden="1">
      <c r="A13" s="570"/>
      <c r="B13" s="573"/>
    </row>
    <row r="14" spans="1:4" hidden="1">
      <c r="A14" s="571"/>
      <c r="B14" s="574"/>
    </row>
    <row r="15" spans="1:4" ht="15" hidden="1" thickBot="1">
      <c r="A15" s="1">
        <v>13</v>
      </c>
      <c r="B15" s="2">
        <v>5</v>
      </c>
    </row>
    <row r="16" spans="1:4" hidden="1"/>
    <row r="19" spans="1:38" s="133" customFormat="1" ht="15.6">
      <c r="A19" s="513" t="s">
        <v>61</v>
      </c>
      <c r="B19" s="513"/>
      <c r="C19" s="513"/>
      <c r="D19" s="513"/>
      <c r="E19" s="513"/>
      <c r="F19" s="200"/>
      <c r="G19" s="513"/>
      <c r="H19" s="513"/>
      <c r="I19" s="513"/>
      <c r="J19" s="513"/>
      <c r="K19" s="513"/>
      <c r="L19" s="513"/>
      <c r="M19" s="513"/>
      <c r="N19" s="513"/>
      <c r="O19" s="513"/>
      <c r="P19" s="513"/>
      <c r="Q19" s="513"/>
      <c r="R19" s="137"/>
    </row>
    <row r="20" spans="1:38" s="133" customFormat="1" ht="12" customHeight="1">
      <c r="A20" s="559" t="s">
        <v>62</v>
      </c>
      <c r="B20" s="559"/>
      <c r="C20" s="559"/>
      <c r="D20" s="559"/>
      <c r="E20" s="559"/>
      <c r="F20" s="136"/>
      <c r="G20" s="513"/>
      <c r="H20" s="513"/>
      <c r="I20" s="513"/>
      <c r="J20" s="513"/>
      <c r="K20" s="513"/>
      <c r="L20" s="513"/>
      <c r="M20" s="513"/>
      <c r="N20" s="513"/>
      <c r="O20" s="513"/>
      <c r="P20" s="513"/>
      <c r="Q20" s="513"/>
      <c r="R20" s="137"/>
    </row>
    <row r="21" spans="1:38" s="133" customFormat="1" ht="10.050000000000001" customHeight="1">
      <c r="A21" s="137"/>
      <c r="B21" s="137"/>
      <c r="C21" s="137"/>
      <c r="D21" s="137"/>
      <c r="E21" s="137"/>
      <c r="F21" s="16"/>
      <c r="G21" s="513"/>
      <c r="H21" s="513"/>
      <c r="I21" s="513"/>
      <c r="J21" s="513"/>
      <c r="K21" s="513"/>
      <c r="L21" s="513"/>
      <c r="M21" s="513"/>
      <c r="N21" s="513"/>
      <c r="O21" s="513"/>
      <c r="P21" s="513"/>
      <c r="Q21" s="513"/>
      <c r="R21" s="137"/>
    </row>
    <row r="22" spans="1:38" s="133" customFormat="1" ht="9.6">
      <c r="A22" s="137"/>
      <c r="B22" s="137"/>
      <c r="C22" s="137"/>
      <c r="D22" s="137"/>
      <c r="E22" s="137"/>
      <c r="F22" s="16"/>
      <c r="G22" s="137"/>
      <c r="H22" s="137"/>
      <c r="I22" s="137"/>
      <c r="J22" s="137"/>
      <c r="K22" s="137"/>
      <c r="L22" s="137"/>
      <c r="M22" s="137"/>
      <c r="N22" s="137"/>
      <c r="O22" s="137"/>
      <c r="P22" s="137"/>
      <c r="Q22" s="137"/>
      <c r="R22" s="137"/>
    </row>
    <row r="23" spans="1:38" s="133" customFormat="1" ht="9.6">
      <c r="A23" s="137"/>
      <c r="B23" s="137"/>
      <c r="C23" s="137"/>
      <c r="D23" s="137"/>
      <c r="E23" s="137"/>
      <c r="F23" s="16"/>
      <c r="G23" s="137"/>
      <c r="H23" s="137"/>
      <c r="I23" s="137"/>
      <c r="J23" s="137"/>
      <c r="K23" s="137"/>
      <c r="L23" s="137"/>
      <c r="M23" s="137"/>
      <c r="N23" s="137"/>
      <c r="O23" s="137"/>
      <c r="P23" s="137"/>
      <c r="Q23" s="137"/>
      <c r="R23" s="137"/>
    </row>
    <row r="24" spans="1:38" s="133" customFormat="1" ht="10.199999999999999">
      <c r="A24" s="560" t="s">
        <v>63</v>
      </c>
      <c r="B24" s="560"/>
      <c r="C24" s="560"/>
      <c r="D24" s="560"/>
      <c r="E24" s="560"/>
      <c r="F24" s="20">
        <v>2024</v>
      </c>
      <c r="G24" s="137"/>
      <c r="H24" s="137"/>
      <c r="I24" s="137"/>
      <c r="J24" s="137"/>
      <c r="K24" s="137"/>
      <c r="L24" s="137"/>
      <c r="M24" s="137"/>
      <c r="N24" s="137"/>
      <c r="O24" s="137"/>
      <c r="P24" s="137"/>
      <c r="Q24" s="137"/>
      <c r="R24" s="137"/>
    </row>
    <row r="25" spans="1:38" s="133" customFormat="1" ht="10.199999999999999">
      <c r="A25" s="560" t="s">
        <v>64</v>
      </c>
      <c r="B25" s="560"/>
      <c r="C25" s="560"/>
      <c r="D25" s="560"/>
      <c r="E25" s="560"/>
      <c r="F25" s="138">
        <v>169</v>
      </c>
      <c r="G25" s="137"/>
      <c r="H25" s="137"/>
      <c r="I25" s="137"/>
      <c r="J25" s="137"/>
      <c r="K25" s="137"/>
      <c r="L25" s="137"/>
      <c r="M25" s="137"/>
      <c r="N25" s="137"/>
      <c r="O25" s="137"/>
      <c r="P25" s="137"/>
      <c r="Q25" s="137"/>
      <c r="R25" s="137"/>
    </row>
    <row r="26" spans="1:38" s="133" customFormat="1" ht="19.2">
      <c r="A26" s="560" t="s">
        <v>65</v>
      </c>
      <c r="B26" s="560"/>
      <c r="C26" s="560"/>
      <c r="D26" s="560"/>
      <c r="E26" s="560"/>
      <c r="F26" s="138" t="s">
        <v>632</v>
      </c>
      <c r="G26" s="137"/>
      <c r="H26" s="137"/>
      <c r="I26" s="137"/>
      <c r="J26" s="137"/>
      <c r="K26" s="137"/>
      <c r="L26" s="137"/>
      <c r="M26" s="137"/>
      <c r="N26" s="137"/>
      <c r="O26" s="137"/>
      <c r="P26" s="137"/>
      <c r="Q26" s="137"/>
      <c r="R26" s="137"/>
    </row>
    <row r="27" spans="1:38" s="133" customFormat="1" ht="28.8">
      <c r="A27" s="560" t="s">
        <v>67</v>
      </c>
      <c r="B27" s="560"/>
      <c r="C27" s="560"/>
      <c r="D27" s="560"/>
      <c r="E27" s="560"/>
      <c r="F27" s="138" t="s">
        <v>633</v>
      </c>
      <c r="G27" s="137"/>
      <c r="H27" s="137"/>
      <c r="I27" s="137"/>
      <c r="J27" s="137"/>
      <c r="K27" s="137"/>
      <c r="L27" s="137"/>
      <c r="M27" s="137"/>
      <c r="N27" s="137"/>
      <c r="O27" s="137"/>
      <c r="P27" s="137"/>
      <c r="Q27" s="137"/>
      <c r="R27" s="137"/>
    </row>
    <row r="28" spans="1:38" s="133" customFormat="1" ht="37.049999999999997" customHeight="1">
      <c r="A28" s="137"/>
      <c r="B28" s="137"/>
      <c r="C28" s="137"/>
      <c r="D28" s="137"/>
      <c r="E28" s="137"/>
      <c r="F28" s="16"/>
      <c r="G28" s="137"/>
      <c r="H28" s="137"/>
      <c r="I28" s="137"/>
      <c r="J28" s="137"/>
      <c r="K28" s="137"/>
      <c r="L28" s="137"/>
      <c r="M28" s="137"/>
      <c r="N28" s="137"/>
      <c r="O28" s="137"/>
      <c r="P28" s="137"/>
      <c r="Q28" s="137"/>
      <c r="R28" s="137"/>
    </row>
    <row r="29" spans="1:38" s="133" customFormat="1" ht="27" customHeight="1">
      <c r="A29" s="429" t="s">
        <v>69</v>
      </c>
      <c r="B29" s="432" t="s">
        <v>401</v>
      </c>
      <c r="C29" s="433"/>
      <c r="D29" s="433"/>
      <c r="E29" s="434"/>
      <c r="F29" s="435" t="s">
        <v>71</v>
      </c>
      <c r="G29" s="436"/>
      <c r="H29" s="436"/>
      <c r="I29" s="436"/>
      <c r="J29" s="436"/>
      <c r="K29" s="436"/>
      <c r="L29" s="436"/>
      <c r="M29" s="436"/>
      <c r="N29" s="436"/>
      <c r="O29" s="436"/>
      <c r="P29" s="436"/>
      <c r="Q29" s="436"/>
      <c r="R29" s="437"/>
      <c r="S29" s="139" t="s">
        <v>72</v>
      </c>
      <c r="T29" s="140"/>
      <c r="U29" s="140"/>
      <c r="V29" s="140"/>
      <c r="W29" s="140"/>
      <c r="X29" s="140"/>
      <c r="Y29" s="140"/>
      <c r="Z29" s="140"/>
      <c r="AA29" s="498" t="s">
        <v>72</v>
      </c>
      <c r="AB29" s="499"/>
      <c r="AC29" s="499"/>
      <c r="AD29" s="499"/>
      <c r="AE29" s="140"/>
      <c r="AF29" s="140"/>
      <c r="AG29" s="140"/>
      <c r="AH29" s="141"/>
      <c r="AI29" s="441" t="s">
        <v>73</v>
      </c>
      <c r="AJ29" s="442"/>
      <c r="AK29" s="442"/>
      <c r="AL29" s="442"/>
    </row>
    <row r="30" spans="1:38" s="133" customFormat="1" ht="19.5" customHeight="1">
      <c r="A30" s="430"/>
      <c r="B30" s="445" t="s">
        <v>402</v>
      </c>
      <c r="C30" s="445" t="s">
        <v>403</v>
      </c>
      <c r="D30" s="445" t="s">
        <v>404</v>
      </c>
      <c r="E30" s="445" t="s">
        <v>405</v>
      </c>
      <c r="F30" s="446" t="s">
        <v>78</v>
      </c>
      <c r="G30" s="516" t="s">
        <v>79</v>
      </c>
      <c r="H30" s="517"/>
      <c r="I30" s="517"/>
      <c r="J30" s="517"/>
      <c r="K30" s="517"/>
      <c r="L30" s="517"/>
      <c r="M30" s="517"/>
      <c r="N30" s="517"/>
      <c r="O30" s="518"/>
      <c r="P30" s="519" t="s">
        <v>80</v>
      </c>
      <c r="Q30" s="446" t="s">
        <v>406</v>
      </c>
      <c r="R30" s="446" t="s">
        <v>407</v>
      </c>
      <c r="S30" s="452" t="s">
        <v>83</v>
      </c>
      <c r="T30" s="453"/>
      <c r="U30" s="453"/>
      <c r="V30" s="454"/>
      <c r="W30" s="452" t="s">
        <v>84</v>
      </c>
      <c r="X30" s="453"/>
      <c r="Y30" s="453"/>
      <c r="Z30" s="454"/>
      <c r="AA30" s="452" t="s">
        <v>85</v>
      </c>
      <c r="AB30" s="453"/>
      <c r="AC30" s="453"/>
      <c r="AD30" s="454"/>
      <c r="AE30" s="452" t="s">
        <v>86</v>
      </c>
      <c r="AF30" s="453"/>
      <c r="AG30" s="453"/>
      <c r="AH30" s="454"/>
      <c r="AI30" s="443"/>
      <c r="AJ30" s="444"/>
      <c r="AK30" s="444"/>
      <c r="AL30" s="444"/>
    </row>
    <row r="31" spans="1:38" s="133" customFormat="1" ht="26.55" customHeight="1">
      <c r="A31" s="430"/>
      <c r="B31" s="445"/>
      <c r="C31" s="445"/>
      <c r="D31" s="445"/>
      <c r="E31" s="445"/>
      <c r="F31" s="446"/>
      <c r="G31" s="455" t="s">
        <v>408</v>
      </c>
      <c r="H31" s="455" t="s">
        <v>409</v>
      </c>
      <c r="I31" s="432" t="s">
        <v>410</v>
      </c>
      <c r="J31" s="433"/>
      <c r="K31" s="433"/>
      <c r="L31" s="433"/>
      <c r="M31" s="433"/>
      <c r="N31" s="434"/>
      <c r="O31" s="21" t="s">
        <v>90</v>
      </c>
      <c r="P31" s="519"/>
      <c r="Q31" s="446"/>
      <c r="R31" s="446"/>
      <c r="S31" s="456" t="s">
        <v>91</v>
      </c>
      <c r="T31" s="456" t="s">
        <v>92</v>
      </c>
      <c r="U31" s="456" t="s">
        <v>21</v>
      </c>
      <c r="V31" s="456" t="s">
        <v>93</v>
      </c>
      <c r="W31" s="456" t="s">
        <v>91</v>
      </c>
      <c r="X31" s="456" t="s">
        <v>92</v>
      </c>
      <c r="Y31" s="456" t="s">
        <v>21</v>
      </c>
      <c r="Z31" s="456" t="s">
        <v>93</v>
      </c>
      <c r="AA31" s="456" t="s">
        <v>91</v>
      </c>
      <c r="AB31" s="456" t="s">
        <v>92</v>
      </c>
      <c r="AC31" s="456" t="s">
        <v>21</v>
      </c>
      <c r="AD31" s="456" t="s">
        <v>93</v>
      </c>
      <c r="AE31" s="456" t="s">
        <v>91</v>
      </c>
      <c r="AF31" s="456" t="s">
        <v>92</v>
      </c>
      <c r="AG31" s="456" t="s">
        <v>21</v>
      </c>
      <c r="AH31" s="456" t="s">
        <v>93</v>
      </c>
      <c r="AI31" s="457" t="s">
        <v>94</v>
      </c>
      <c r="AJ31" s="460" t="s">
        <v>95</v>
      </c>
      <c r="AK31" s="460" t="s">
        <v>26</v>
      </c>
      <c r="AL31" s="460" t="s">
        <v>93</v>
      </c>
    </row>
    <row r="32" spans="1:38" s="133" customFormat="1" ht="19.5" customHeight="1">
      <c r="A32" s="431"/>
      <c r="B32" s="445"/>
      <c r="C32" s="445"/>
      <c r="D32" s="445"/>
      <c r="E32" s="445"/>
      <c r="F32" s="447"/>
      <c r="G32" s="447"/>
      <c r="H32" s="447"/>
      <c r="I32" s="22">
        <v>1</v>
      </c>
      <c r="J32" s="22">
        <v>2</v>
      </c>
      <c r="K32" s="22" t="s">
        <v>96</v>
      </c>
      <c r="L32" s="22">
        <v>3</v>
      </c>
      <c r="M32" s="22">
        <v>4</v>
      </c>
      <c r="N32" s="22" t="s">
        <v>97</v>
      </c>
      <c r="O32" s="22" t="s">
        <v>98</v>
      </c>
      <c r="P32" s="520"/>
      <c r="Q32" s="447"/>
      <c r="R32" s="447"/>
      <c r="S32" s="457"/>
      <c r="T32" s="457"/>
      <c r="U32" s="457"/>
      <c r="V32" s="457"/>
      <c r="W32" s="457"/>
      <c r="X32" s="457"/>
      <c r="Y32" s="457"/>
      <c r="Z32" s="457"/>
      <c r="AA32" s="457"/>
      <c r="AB32" s="457"/>
      <c r="AC32" s="457"/>
      <c r="AD32" s="457"/>
      <c r="AE32" s="457"/>
      <c r="AF32" s="457"/>
      <c r="AG32" s="457"/>
      <c r="AH32" s="457"/>
      <c r="AI32" s="465"/>
      <c r="AJ32" s="438"/>
      <c r="AK32" s="438"/>
      <c r="AL32" s="438"/>
    </row>
    <row r="33" spans="1:38" s="133" customFormat="1" ht="51" customHeight="1" thickBot="1">
      <c r="A33" s="142" t="e">
        <f>#REF!+1</f>
        <v>#REF!</v>
      </c>
      <c r="B33" s="143">
        <v>0</v>
      </c>
      <c r="C33" s="143">
        <v>0</v>
      </c>
      <c r="D33" s="143">
        <v>0</v>
      </c>
      <c r="E33" s="143">
        <v>0</v>
      </c>
      <c r="F33" s="44" t="s">
        <v>666</v>
      </c>
      <c r="G33" s="40" t="s">
        <v>587</v>
      </c>
      <c r="H33" s="40" t="s">
        <v>667</v>
      </c>
      <c r="I33" s="196">
        <v>72</v>
      </c>
      <c r="J33" s="41">
        <v>0</v>
      </c>
      <c r="K33" s="214">
        <f t="shared" ref="K33:K39" si="0">I33+J33</f>
        <v>72</v>
      </c>
      <c r="L33" s="41">
        <v>0</v>
      </c>
      <c r="M33" s="41">
        <v>0</v>
      </c>
      <c r="N33" s="214">
        <f t="shared" ref="N33:N39" si="1">L33+M33</f>
        <v>0</v>
      </c>
      <c r="O33" s="214">
        <f t="shared" ref="O33:O39" si="2">K33+N33</f>
        <v>72</v>
      </c>
      <c r="P33" s="30"/>
      <c r="Q33" s="339" t="s">
        <v>668</v>
      </c>
      <c r="R33" s="34"/>
      <c r="S33" s="32">
        <v>11</v>
      </c>
      <c r="T33" s="33">
        <f t="shared" ref="T33:T51" si="3">IF(S33="","No hay ejecución",IF(AND(I33=0),"No hay Programación", S33/I33))</f>
        <v>0.15277777777777779</v>
      </c>
      <c r="U33" s="34" t="str">
        <f t="shared" ref="U33:U51" si="4">IF(T33="No hay ejecución","NA",IF(T33&gt;=90%,"De acuerdo con lo programado",IF(T33&gt;=50%,"Atraso Leve",IF(T33&lt;49.99%,"En riesgo en cumplimiento"))))</f>
        <v>En riesgo en cumplimiento</v>
      </c>
      <c r="V33" s="34"/>
      <c r="W33" s="32">
        <v>0</v>
      </c>
      <c r="X33" s="33" t="str">
        <f t="shared" ref="X33:X51" si="5">IF(W33="","No hay ejecución",IF(AND(J33=0),"No hay Programación", W33/J33))</f>
        <v>No hay Programación</v>
      </c>
      <c r="Y33" s="34" t="str">
        <f t="shared" ref="Y33:Y51" si="6">IF(X33="No hay ejecución","NA",IF(X33&gt;=90%,"De acuerdo con lo programado",IF(X33&gt;=50%,"Atraso Leve",IF(X33&lt;49.99%,"En riesgo en cumplimiento"))))</f>
        <v>De acuerdo con lo programado</v>
      </c>
      <c r="Z33" s="34"/>
      <c r="AA33" s="35">
        <v>0</v>
      </c>
      <c r="AB33" s="33" t="str">
        <f t="shared" ref="AB33:AB39" si="7">IF(AA33="","No hay ejecución",IF(AND(L33=0),"No hay Programación", AA33/L33))</f>
        <v>No hay Programación</v>
      </c>
      <c r="AC33" s="34" t="str">
        <f t="shared" ref="AC33:AC39" si="8">IF(AB33="No hay ejecución","NA",IF(AB33&gt;=90%,"De acuerdo con lo programado",IF(AB33&gt;=50%,"Atraso Leve",IF(AB33&lt;49.99%,"En riesgo en cumplimiento"))))</f>
        <v>De acuerdo con lo programado</v>
      </c>
      <c r="AD33" s="36"/>
      <c r="AE33" s="32">
        <v>0</v>
      </c>
      <c r="AF33" s="33" t="str">
        <f t="shared" ref="AF33:AF51" si="9">IF(AE33="","No hay ejecución",IF(AND(M33=0),"No hay Programación", AE33/M33))</f>
        <v>No hay Programación</v>
      </c>
      <c r="AG33" s="34" t="str">
        <f t="shared" ref="AG33:AG51" si="10">IF(AF33="No hay ejecución","NA",IF(AF33&gt;=90%,"De acuerdo con lo programado",IF(AF33&gt;=50%,"Atraso Leve",IF(AF33&lt;49.99%,"En riesgo en cumplimiento"))))</f>
        <v>De acuerdo con lo programado</v>
      </c>
      <c r="AH33" s="34"/>
      <c r="AI33" s="32">
        <f t="shared" ref="AI33:AI51" si="11">AE33+AA33+W33+S33</f>
        <v>11</v>
      </c>
      <c r="AJ33" s="37">
        <f t="shared" ref="AJ33:AJ51" si="12">IF(AI33="","No hay ejecución",IF(AND(O33=0),"No hay Programación", AI33/O33))</f>
        <v>0.15277777777777779</v>
      </c>
      <c r="AK33" s="34" t="str">
        <f t="shared" ref="AK33:AK51" si="13">IF(AJ33="No hay ejecución","NA",IF(AJ33&gt;=85%,"Cumplio",IF(AJ33&lt;84.99%,"No cumplio")))</f>
        <v>No cumplio</v>
      </c>
      <c r="AL33" s="34"/>
    </row>
    <row r="34" spans="1:38" s="133" customFormat="1" ht="51" customHeight="1" thickBot="1">
      <c r="A34" s="142" t="e">
        <f t="shared" ref="A34:A39" si="14">A33+1</f>
        <v>#REF!</v>
      </c>
      <c r="B34" s="143">
        <v>0</v>
      </c>
      <c r="C34" s="143">
        <v>0</v>
      </c>
      <c r="D34" s="143">
        <v>0</v>
      </c>
      <c r="E34" s="143">
        <v>0</v>
      </c>
      <c r="F34" s="44" t="s">
        <v>669</v>
      </c>
      <c r="G34" s="40" t="s">
        <v>648</v>
      </c>
      <c r="H34" s="40" t="s">
        <v>200</v>
      </c>
      <c r="I34" s="196">
        <v>3</v>
      </c>
      <c r="J34" s="196">
        <v>3</v>
      </c>
      <c r="K34" s="214">
        <f t="shared" si="0"/>
        <v>6</v>
      </c>
      <c r="L34" s="196">
        <v>3</v>
      </c>
      <c r="M34" s="196">
        <v>3</v>
      </c>
      <c r="N34" s="214">
        <f t="shared" si="1"/>
        <v>6</v>
      </c>
      <c r="O34" s="214">
        <f t="shared" si="2"/>
        <v>12</v>
      </c>
      <c r="P34" s="30"/>
      <c r="Q34" s="339" t="s">
        <v>668</v>
      </c>
      <c r="R34" s="34"/>
      <c r="S34" s="32">
        <v>0</v>
      </c>
      <c r="T34" s="33">
        <f t="shared" si="3"/>
        <v>0</v>
      </c>
      <c r="U34" s="34" t="str">
        <f t="shared" si="4"/>
        <v>En riesgo en cumplimiento</v>
      </c>
      <c r="V34" s="34"/>
      <c r="W34" s="32">
        <v>0</v>
      </c>
      <c r="X34" s="33">
        <f t="shared" si="5"/>
        <v>0</v>
      </c>
      <c r="Y34" s="34" t="str">
        <f t="shared" si="6"/>
        <v>En riesgo en cumplimiento</v>
      </c>
      <c r="Z34" s="34"/>
      <c r="AA34" s="35">
        <v>6</v>
      </c>
      <c r="AB34" s="33">
        <f t="shared" si="7"/>
        <v>2</v>
      </c>
      <c r="AC34" s="34" t="str">
        <f t="shared" si="8"/>
        <v>De acuerdo con lo programado</v>
      </c>
      <c r="AD34" s="36"/>
      <c r="AE34" s="32">
        <v>9</v>
      </c>
      <c r="AF34" s="33">
        <f t="shared" si="9"/>
        <v>3</v>
      </c>
      <c r="AG34" s="34" t="str">
        <f t="shared" si="10"/>
        <v>De acuerdo con lo programado</v>
      </c>
      <c r="AH34" s="34"/>
      <c r="AI34" s="32">
        <f t="shared" si="11"/>
        <v>15</v>
      </c>
      <c r="AJ34" s="37">
        <f t="shared" si="12"/>
        <v>1.25</v>
      </c>
      <c r="AK34" s="34" t="str">
        <f t="shared" si="13"/>
        <v>Cumplio</v>
      </c>
      <c r="AL34" s="34"/>
    </row>
    <row r="35" spans="1:38" s="133" customFormat="1" ht="51" customHeight="1" thickTop="1" thickBot="1">
      <c r="A35" s="142" t="e">
        <f t="shared" si="14"/>
        <v>#REF!</v>
      </c>
      <c r="B35" s="143">
        <v>0</v>
      </c>
      <c r="C35" s="143">
        <v>0</v>
      </c>
      <c r="D35" s="143">
        <v>0</v>
      </c>
      <c r="E35" s="143">
        <v>0</v>
      </c>
      <c r="F35" s="44" t="s">
        <v>670</v>
      </c>
      <c r="G35" s="40" t="s">
        <v>100</v>
      </c>
      <c r="H35" s="40" t="s">
        <v>297</v>
      </c>
      <c r="I35" s="196">
        <v>58</v>
      </c>
      <c r="J35" s="196">
        <v>58</v>
      </c>
      <c r="K35" s="214">
        <f t="shared" si="0"/>
        <v>116</v>
      </c>
      <c r="L35" s="196">
        <v>58</v>
      </c>
      <c r="M35" s="196">
        <v>58</v>
      </c>
      <c r="N35" s="214">
        <f t="shared" si="1"/>
        <v>116</v>
      </c>
      <c r="O35" s="214">
        <f t="shared" si="2"/>
        <v>232</v>
      </c>
      <c r="P35" s="30"/>
      <c r="Q35" s="339" t="s">
        <v>668</v>
      </c>
      <c r="R35" s="34"/>
      <c r="S35" s="32">
        <v>6</v>
      </c>
      <c r="T35" s="33">
        <f t="shared" si="3"/>
        <v>0.10344827586206896</v>
      </c>
      <c r="U35" s="34" t="str">
        <f t="shared" si="4"/>
        <v>En riesgo en cumplimiento</v>
      </c>
      <c r="V35" s="34"/>
      <c r="W35" s="32">
        <v>58</v>
      </c>
      <c r="X35" s="33">
        <f t="shared" si="5"/>
        <v>1</v>
      </c>
      <c r="Y35" s="34" t="str">
        <f t="shared" si="6"/>
        <v>De acuerdo con lo programado</v>
      </c>
      <c r="Z35" s="34"/>
      <c r="AA35" s="35">
        <v>0</v>
      </c>
      <c r="AB35" s="33">
        <f t="shared" si="7"/>
        <v>0</v>
      </c>
      <c r="AC35" s="34" t="str">
        <f t="shared" si="8"/>
        <v>En riesgo en cumplimiento</v>
      </c>
      <c r="AD35" s="36"/>
      <c r="AE35" s="32">
        <v>58</v>
      </c>
      <c r="AF35" s="33">
        <f t="shared" si="9"/>
        <v>1</v>
      </c>
      <c r="AG35" s="34" t="str">
        <f t="shared" si="10"/>
        <v>De acuerdo con lo programado</v>
      </c>
      <c r="AH35" s="34"/>
      <c r="AI35" s="32">
        <f t="shared" si="11"/>
        <v>122</v>
      </c>
      <c r="AJ35" s="37">
        <f t="shared" si="12"/>
        <v>0.52586206896551724</v>
      </c>
      <c r="AK35" s="34" t="str">
        <f t="shared" si="13"/>
        <v>No cumplio</v>
      </c>
      <c r="AL35" s="34"/>
    </row>
    <row r="36" spans="1:38" s="133" customFormat="1" ht="51" customHeight="1" thickTop="1" thickBot="1">
      <c r="A36" s="142" t="e">
        <f t="shared" si="14"/>
        <v>#REF!</v>
      </c>
      <c r="B36" s="143">
        <v>0</v>
      </c>
      <c r="C36" s="143">
        <v>0</v>
      </c>
      <c r="D36" s="143">
        <v>0</v>
      </c>
      <c r="E36" s="143">
        <v>0</v>
      </c>
      <c r="F36" s="44" t="s">
        <v>671</v>
      </c>
      <c r="G36" s="40" t="s">
        <v>672</v>
      </c>
      <c r="H36" s="40" t="s">
        <v>673</v>
      </c>
      <c r="I36" s="196">
        <v>6</v>
      </c>
      <c r="J36" s="196">
        <v>18</v>
      </c>
      <c r="K36" s="214">
        <f t="shared" si="0"/>
        <v>24</v>
      </c>
      <c r="L36" s="196">
        <v>18</v>
      </c>
      <c r="M36" s="196">
        <v>20</v>
      </c>
      <c r="N36" s="214">
        <f t="shared" si="1"/>
        <v>38</v>
      </c>
      <c r="O36" s="214">
        <f t="shared" si="2"/>
        <v>62</v>
      </c>
      <c r="P36" s="30"/>
      <c r="Q36" s="339" t="s">
        <v>668</v>
      </c>
      <c r="R36" s="34"/>
      <c r="S36" s="32">
        <v>0</v>
      </c>
      <c r="T36" s="33">
        <f t="shared" si="3"/>
        <v>0</v>
      </c>
      <c r="U36" s="34" t="str">
        <f t="shared" si="4"/>
        <v>En riesgo en cumplimiento</v>
      </c>
      <c r="V36" s="34"/>
      <c r="W36" s="32">
        <v>18</v>
      </c>
      <c r="X36" s="33">
        <f t="shared" si="5"/>
        <v>1</v>
      </c>
      <c r="Y36" s="34" t="str">
        <f t="shared" si="6"/>
        <v>De acuerdo con lo programado</v>
      </c>
      <c r="Z36" s="34"/>
      <c r="AA36" s="35">
        <v>22</v>
      </c>
      <c r="AB36" s="33">
        <f t="shared" si="7"/>
        <v>1.2222222222222223</v>
      </c>
      <c r="AC36" s="34" t="str">
        <f t="shared" si="8"/>
        <v>De acuerdo con lo programado</v>
      </c>
      <c r="AD36" s="36"/>
      <c r="AE36" s="32">
        <v>25</v>
      </c>
      <c r="AF36" s="33">
        <f t="shared" si="9"/>
        <v>1.25</v>
      </c>
      <c r="AG36" s="34" t="str">
        <f t="shared" si="10"/>
        <v>De acuerdo con lo programado</v>
      </c>
      <c r="AH36" s="34"/>
      <c r="AI36" s="32">
        <f t="shared" si="11"/>
        <v>65</v>
      </c>
      <c r="AJ36" s="37">
        <f t="shared" si="12"/>
        <v>1.0483870967741935</v>
      </c>
      <c r="AK36" s="34" t="str">
        <f t="shared" si="13"/>
        <v>Cumplio</v>
      </c>
      <c r="AL36" s="34"/>
    </row>
    <row r="37" spans="1:38" s="133" customFormat="1" ht="51" customHeight="1" thickTop="1" thickBot="1">
      <c r="A37" s="142" t="e">
        <f t="shared" si="14"/>
        <v>#REF!</v>
      </c>
      <c r="B37" s="143">
        <v>0</v>
      </c>
      <c r="C37" s="143">
        <v>0</v>
      </c>
      <c r="D37" s="143">
        <v>0</v>
      </c>
      <c r="E37" s="143">
        <v>0</v>
      </c>
      <c r="F37" s="44" t="s">
        <v>674</v>
      </c>
      <c r="G37" s="40" t="s">
        <v>100</v>
      </c>
      <c r="H37" s="40" t="s">
        <v>297</v>
      </c>
      <c r="I37" s="196">
        <v>10</v>
      </c>
      <c r="J37" s="196">
        <v>1</v>
      </c>
      <c r="K37" s="214">
        <f t="shared" si="0"/>
        <v>11</v>
      </c>
      <c r="L37" s="41">
        <v>0</v>
      </c>
      <c r="M37" s="41">
        <v>0</v>
      </c>
      <c r="N37" s="214">
        <f t="shared" si="1"/>
        <v>0</v>
      </c>
      <c r="O37" s="214">
        <f t="shared" si="2"/>
        <v>11</v>
      </c>
      <c r="P37" s="30"/>
      <c r="Q37" s="339" t="s">
        <v>668</v>
      </c>
      <c r="R37" s="34"/>
      <c r="S37" s="32">
        <v>0</v>
      </c>
      <c r="T37" s="33">
        <f t="shared" si="3"/>
        <v>0</v>
      </c>
      <c r="U37" s="34" t="str">
        <f t="shared" si="4"/>
        <v>En riesgo en cumplimiento</v>
      </c>
      <c r="V37" s="34"/>
      <c r="W37" s="32">
        <v>1</v>
      </c>
      <c r="X37" s="33">
        <f t="shared" si="5"/>
        <v>1</v>
      </c>
      <c r="Y37" s="34" t="str">
        <f t="shared" si="6"/>
        <v>De acuerdo con lo programado</v>
      </c>
      <c r="Z37" s="34"/>
      <c r="AA37" s="35">
        <v>0</v>
      </c>
      <c r="AB37" s="33" t="str">
        <f t="shared" si="7"/>
        <v>No hay Programación</v>
      </c>
      <c r="AC37" s="34" t="str">
        <f t="shared" si="8"/>
        <v>De acuerdo con lo programado</v>
      </c>
      <c r="AD37" s="36"/>
      <c r="AE37" s="32">
        <v>0</v>
      </c>
      <c r="AF37" s="33" t="str">
        <f t="shared" si="9"/>
        <v>No hay Programación</v>
      </c>
      <c r="AG37" s="34" t="str">
        <f t="shared" si="10"/>
        <v>De acuerdo con lo programado</v>
      </c>
      <c r="AH37" s="34"/>
      <c r="AI37" s="32">
        <f t="shared" si="11"/>
        <v>1</v>
      </c>
      <c r="AJ37" s="37">
        <f t="shared" si="12"/>
        <v>9.0909090909090912E-2</v>
      </c>
      <c r="AK37" s="34" t="str">
        <f t="shared" si="13"/>
        <v>No cumplio</v>
      </c>
      <c r="AL37" s="34"/>
    </row>
    <row r="38" spans="1:38" s="133" customFormat="1" ht="51" customHeight="1" thickTop="1" thickBot="1">
      <c r="A38" s="142" t="e">
        <f t="shared" si="14"/>
        <v>#REF!</v>
      </c>
      <c r="B38" s="143">
        <v>0</v>
      </c>
      <c r="C38" s="143">
        <v>0</v>
      </c>
      <c r="D38" s="143">
        <v>0</v>
      </c>
      <c r="E38" s="143">
        <v>0</v>
      </c>
      <c r="F38" s="44" t="s">
        <v>675</v>
      </c>
      <c r="G38" s="40" t="s">
        <v>100</v>
      </c>
      <c r="H38" s="40" t="s">
        <v>297</v>
      </c>
      <c r="I38" s="196">
        <v>10</v>
      </c>
      <c r="J38" s="196">
        <v>1</v>
      </c>
      <c r="K38" s="214">
        <f t="shared" si="0"/>
        <v>11</v>
      </c>
      <c r="L38" s="196">
        <v>1</v>
      </c>
      <c r="M38" s="196">
        <v>1</v>
      </c>
      <c r="N38" s="214">
        <f t="shared" si="1"/>
        <v>2</v>
      </c>
      <c r="O38" s="214">
        <f t="shared" si="2"/>
        <v>13</v>
      </c>
      <c r="P38" s="30"/>
      <c r="Q38" s="339" t="s">
        <v>668</v>
      </c>
      <c r="R38" s="34"/>
      <c r="S38" s="32">
        <v>0</v>
      </c>
      <c r="T38" s="33">
        <f t="shared" si="3"/>
        <v>0</v>
      </c>
      <c r="U38" s="34" t="str">
        <f t="shared" si="4"/>
        <v>En riesgo en cumplimiento</v>
      </c>
      <c r="V38" s="34"/>
      <c r="W38" s="32">
        <v>1</v>
      </c>
      <c r="X38" s="33">
        <f t="shared" si="5"/>
        <v>1</v>
      </c>
      <c r="Y38" s="34" t="str">
        <f t="shared" si="6"/>
        <v>De acuerdo con lo programado</v>
      </c>
      <c r="Z38" s="34"/>
      <c r="AA38" s="35">
        <v>2</v>
      </c>
      <c r="AB38" s="33">
        <f t="shared" si="7"/>
        <v>2</v>
      </c>
      <c r="AC38" s="34" t="str">
        <f t="shared" si="8"/>
        <v>De acuerdo con lo programado</v>
      </c>
      <c r="AD38" s="36"/>
      <c r="AE38" s="32">
        <v>1</v>
      </c>
      <c r="AF38" s="33">
        <f t="shared" si="9"/>
        <v>1</v>
      </c>
      <c r="AG38" s="34" t="str">
        <f t="shared" si="10"/>
        <v>De acuerdo con lo programado</v>
      </c>
      <c r="AH38" s="34"/>
      <c r="AI38" s="32">
        <f t="shared" si="11"/>
        <v>4</v>
      </c>
      <c r="AJ38" s="37">
        <f t="shared" si="12"/>
        <v>0.30769230769230771</v>
      </c>
      <c r="AK38" s="34" t="str">
        <f t="shared" si="13"/>
        <v>No cumplio</v>
      </c>
      <c r="AL38" s="34"/>
    </row>
    <row r="39" spans="1:38" s="133" customFormat="1" ht="51" customHeight="1" thickTop="1" thickBot="1">
      <c r="A39" s="142" t="e">
        <f t="shared" si="14"/>
        <v>#REF!</v>
      </c>
      <c r="B39" s="143">
        <v>0</v>
      </c>
      <c r="C39" s="143">
        <v>0</v>
      </c>
      <c r="D39" s="143">
        <v>0</v>
      </c>
      <c r="E39" s="143">
        <v>0</v>
      </c>
      <c r="F39" s="44" t="s">
        <v>676</v>
      </c>
      <c r="G39" s="40" t="s">
        <v>672</v>
      </c>
      <c r="H39" s="40" t="s">
        <v>673</v>
      </c>
      <c r="I39" s="196">
        <v>6</v>
      </c>
      <c r="J39" s="196">
        <v>6</v>
      </c>
      <c r="K39" s="214">
        <f t="shared" si="0"/>
        <v>12</v>
      </c>
      <c r="L39" s="196">
        <v>6</v>
      </c>
      <c r="M39" s="196">
        <v>7</v>
      </c>
      <c r="N39" s="214">
        <f t="shared" si="1"/>
        <v>13</v>
      </c>
      <c r="O39" s="214">
        <f t="shared" si="2"/>
        <v>25</v>
      </c>
      <c r="P39" s="30"/>
      <c r="Q39" s="339" t="s">
        <v>668</v>
      </c>
      <c r="R39" s="34"/>
      <c r="S39" s="32">
        <v>0</v>
      </c>
      <c r="T39" s="33">
        <f t="shared" si="3"/>
        <v>0</v>
      </c>
      <c r="U39" s="34" t="str">
        <f t="shared" si="4"/>
        <v>En riesgo en cumplimiento</v>
      </c>
      <c r="V39" s="34"/>
      <c r="W39" s="32">
        <v>6</v>
      </c>
      <c r="X39" s="33">
        <f t="shared" si="5"/>
        <v>1</v>
      </c>
      <c r="Y39" s="34" t="str">
        <f t="shared" si="6"/>
        <v>De acuerdo con lo programado</v>
      </c>
      <c r="Z39" s="34"/>
      <c r="AA39" s="35">
        <v>6</v>
      </c>
      <c r="AB39" s="33">
        <f t="shared" si="7"/>
        <v>1</v>
      </c>
      <c r="AC39" s="34" t="str">
        <f t="shared" si="8"/>
        <v>De acuerdo con lo programado</v>
      </c>
      <c r="AD39" s="36"/>
      <c r="AE39" s="32">
        <v>7</v>
      </c>
      <c r="AF39" s="33">
        <f t="shared" si="9"/>
        <v>1</v>
      </c>
      <c r="AG39" s="34" t="str">
        <f t="shared" si="10"/>
        <v>De acuerdo con lo programado</v>
      </c>
      <c r="AH39" s="34"/>
      <c r="AI39" s="32">
        <f t="shared" si="11"/>
        <v>19</v>
      </c>
      <c r="AJ39" s="37">
        <f t="shared" si="12"/>
        <v>0.76</v>
      </c>
      <c r="AK39" s="34" t="str">
        <f t="shared" si="13"/>
        <v>No cumplio</v>
      </c>
      <c r="AL39" s="34"/>
    </row>
    <row r="40" spans="1:38" s="133" customFormat="1" ht="51" customHeight="1" thickTop="1" thickBot="1">
      <c r="A40" s="158" t="s">
        <v>510</v>
      </c>
      <c r="B40" s="158"/>
      <c r="C40" s="158"/>
      <c r="D40" s="158"/>
      <c r="E40" s="158"/>
      <c r="F40" s="158"/>
      <c r="G40" s="215"/>
      <c r="H40" s="215"/>
      <c r="I40" s="215"/>
      <c r="J40" s="215"/>
      <c r="K40" s="215"/>
      <c r="L40" s="215"/>
      <c r="M40" s="215"/>
      <c r="N40" s="158"/>
      <c r="O40" s="158"/>
      <c r="P40" s="158"/>
      <c r="Q40" s="158"/>
      <c r="R40" s="158"/>
      <c r="S40" s="158"/>
      <c r="T40" s="158"/>
      <c r="U40" s="158"/>
      <c r="V40" s="158"/>
      <c r="W40" s="158"/>
      <c r="X40" s="158"/>
      <c r="Y40" s="158"/>
      <c r="Z40" s="158"/>
      <c r="AA40" s="159"/>
      <c r="AB40" s="158"/>
      <c r="AC40" s="158"/>
      <c r="AD40" s="159"/>
      <c r="AE40" s="158"/>
      <c r="AF40" s="158"/>
      <c r="AG40" s="158"/>
      <c r="AH40" s="158"/>
      <c r="AI40" s="158"/>
      <c r="AJ40" s="158"/>
      <c r="AK40" s="34"/>
      <c r="AL40" s="158"/>
    </row>
    <row r="41" spans="1:38" s="133" customFormat="1" ht="51" customHeight="1" thickTop="1" thickBot="1">
      <c r="A41" s="142" t="e">
        <f>#REF!+1</f>
        <v>#REF!</v>
      </c>
      <c r="B41" s="143">
        <v>0</v>
      </c>
      <c r="C41" s="143">
        <v>0</v>
      </c>
      <c r="D41" s="143">
        <v>0</v>
      </c>
      <c r="E41" s="143">
        <v>0</v>
      </c>
      <c r="F41" s="44" t="s">
        <v>700</v>
      </c>
      <c r="G41" s="40" t="s">
        <v>100</v>
      </c>
      <c r="H41" s="40" t="s">
        <v>297</v>
      </c>
      <c r="I41" s="41">
        <v>0</v>
      </c>
      <c r="J41" s="41">
        <v>0</v>
      </c>
      <c r="K41" s="28">
        <f t="shared" ref="K41:K44" si="15">I41+J41</f>
        <v>0</v>
      </c>
      <c r="L41" s="41">
        <v>0</v>
      </c>
      <c r="M41" s="41">
        <v>0</v>
      </c>
      <c r="N41" s="28">
        <f t="shared" ref="N41:N44" si="16">L41+M41</f>
        <v>0</v>
      </c>
      <c r="O41" s="28">
        <f t="shared" ref="O41:O44" si="17">K41+N41</f>
        <v>0</v>
      </c>
      <c r="P41" s="30"/>
      <c r="Q41" s="339" t="s">
        <v>668</v>
      </c>
      <c r="R41" s="34"/>
      <c r="S41" s="32">
        <v>5</v>
      </c>
      <c r="T41" s="33" t="str">
        <f t="shared" si="3"/>
        <v>No hay Programación</v>
      </c>
      <c r="U41" s="34" t="str">
        <f t="shared" si="4"/>
        <v>De acuerdo con lo programado</v>
      </c>
      <c r="V41" s="34"/>
      <c r="W41" s="32">
        <v>2</v>
      </c>
      <c r="X41" s="33" t="str">
        <f t="shared" si="5"/>
        <v>No hay Programación</v>
      </c>
      <c r="Y41" s="34" t="str">
        <f t="shared" si="6"/>
        <v>De acuerdo con lo programado</v>
      </c>
      <c r="Z41" s="34"/>
      <c r="AA41" s="35">
        <v>0</v>
      </c>
      <c r="AB41" s="33" t="str">
        <f t="shared" ref="AB41:AB51" si="18">IF(AA41="","No hay ejecución",IF(AND(L41=0),"No hay Programación", AA41/L41))</f>
        <v>No hay Programación</v>
      </c>
      <c r="AC41" s="34" t="str">
        <f t="shared" ref="AC41:AC51" si="19">IF(AB41="No hay ejecución","NA",IF(AB41&gt;=90%,"De acuerdo con lo programado",IF(AB41&gt;=50%,"Atraso Leve",IF(AB41&lt;49.99%,"En riesgo en cumplimiento"))))</f>
        <v>De acuerdo con lo programado</v>
      </c>
      <c r="AD41" s="36"/>
      <c r="AE41" s="32">
        <v>0</v>
      </c>
      <c r="AF41" s="33" t="str">
        <f t="shared" si="9"/>
        <v>No hay Programación</v>
      </c>
      <c r="AG41" s="34" t="str">
        <f t="shared" si="10"/>
        <v>De acuerdo con lo programado</v>
      </c>
      <c r="AH41" s="34"/>
      <c r="AI41" s="32">
        <f t="shared" si="11"/>
        <v>7</v>
      </c>
      <c r="AJ41" s="37" t="str">
        <f t="shared" si="12"/>
        <v>No hay Programación</v>
      </c>
      <c r="AK41" s="34" t="str">
        <f t="shared" si="13"/>
        <v>Cumplio</v>
      </c>
      <c r="AL41" s="34"/>
    </row>
    <row r="42" spans="1:38" s="133" customFormat="1" ht="51" customHeight="1" thickTop="1" thickBot="1">
      <c r="A42" s="142" t="e">
        <f t="shared" ref="A42:A51" si="20">A41+1</f>
        <v>#REF!</v>
      </c>
      <c r="B42" s="143">
        <v>0</v>
      </c>
      <c r="C42" s="143">
        <v>0</v>
      </c>
      <c r="D42" s="143">
        <v>0</v>
      </c>
      <c r="E42" s="143">
        <v>0</v>
      </c>
      <c r="F42" s="44" t="s">
        <v>701</v>
      </c>
      <c r="G42" s="40" t="s">
        <v>100</v>
      </c>
      <c r="H42" s="40" t="s">
        <v>297</v>
      </c>
      <c r="I42" s="41">
        <v>0</v>
      </c>
      <c r="J42" s="41">
        <v>0</v>
      </c>
      <c r="K42" s="28">
        <f t="shared" si="15"/>
        <v>0</v>
      </c>
      <c r="L42" s="41">
        <v>0</v>
      </c>
      <c r="M42" s="41">
        <v>0</v>
      </c>
      <c r="N42" s="28">
        <f t="shared" si="16"/>
        <v>0</v>
      </c>
      <c r="O42" s="28">
        <f t="shared" si="17"/>
        <v>0</v>
      </c>
      <c r="P42" s="30"/>
      <c r="Q42" s="339" t="s">
        <v>668</v>
      </c>
      <c r="R42" s="34"/>
      <c r="S42" s="32">
        <v>0</v>
      </c>
      <c r="T42" s="33" t="str">
        <f t="shared" si="3"/>
        <v>No hay Programación</v>
      </c>
      <c r="U42" s="34" t="str">
        <f t="shared" si="4"/>
        <v>De acuerdo con lo programado</v>
      </c>
      <c r="V42" s="34"/>
      <c r="W42" s="32">
        <v>50</v>
      </c>
      <c r="X42" s="33" t="str">
        <f t="shared" si="5"/>
        <v>No hay Programación</v>
      </c>
      <c r="Y42" s="34" t="str">
        <f t="shared" si="6"/>
        <v>De acuerdo con lo programado</v>
      </c>
      <c r="Z42" s="34"/>
      <c r="AA42" s="35">
        <v>0</v>
      </c>
      <c r="AB42" s="33" t="str">
        <f t="shared" si="18"/>
        <v>No hay Programación</v>
      </c>
      <c r="AC42" s="34" t="str">
        <f t="shared" si="19"/>
        <v>De acuerdo con lo programado</v>
      </c>
      <c r="AD42" s="36"/>
      <c r="AE42" s="32">
        <v>0</v>
      </c>
      <c r="AF42" s="33" t="str">
        <f t="shared" si="9"/>
        <v>No hay Programación</v>
      </c>
      <c r="AG42" s="34" t="str">
        <f t="shared" si="10"/>
        <v>De acuerdo con lo programado</v>
      </c>
      <c r="AH42" s="34"/>
      <c r="AI42" s="32">
        <f t="shared" si="11"/>
        <v>50</v>
      </c>
      <c r="AJ42" s="37" t="str">
        <f t="shared" si="12"/>
        <v>No hay Programación</v>
      </c>
      <c r="AK42" s="34" t="str">
        <f t="shared" si="13"/>
        <v>Cumplio</v>
      </c>
      <c r="AL42" s="34"/>
    </row>
    <row r="43" spans="1:38" s="133" customFormat="1" ht="51" customHeight="1" thickTop="1" thickBot="1">
      <c r="A43" s="142" t="e">
        <f t="shared" si="20"/>
        <v>#REF!</v>
      </c>
      <c r="B43" s="143">
        <v>0</v>
      </c>
      <c r="C43" s="143">
        <v>0</v>
      </c>
      <c r="D43" s="143">
        <v>0</v>
      </c>
      <c r="E43" s="143">
        <v>0</v>
      </c>
      <c r="F43" s="44" t="s">
        <v>702</v>
      </c>
      <c r="G43" s="40" t="s">
        <v>648</v>
      </c>
      <c r="H43" s="40" t="s">
        <v>200</v>
      </c>
      <c r="I43" s="41">
        <v>0</v>
      </c>
      <c r="J43" s="41">
        <v>0</v>
      </c>
      <c r="K43" s="28">
        <f t="shared" si="15"/>
        <v>0</v>
      </c>
      <c r="L43" s="41">
        <v>0</v>
      </c>
      <c r="M43" s="41">
        <v>0</v>
      </c>
      <c r="N43" s="28">
        <f t="shared" si="16"/>
        <v>0</v>
      </c>
      <c r="O43" s="28">
        <f t="shared" si="17"/>
        <v>0</v>
      </c>
      <c r="P43" s="30"/>
      <c r="Q43" s="339" t="s">
        <v>668</v>
      </c>
      <c r="R43" s="34"/>
      <c r="S43" s="32">
        <v>0</v>
      </c>
      <c r="T43" s="33" t="str">
        <f t="shared" si="3"/>
        <v>No hay Programación</v>
      </c>
      <c r="U43" s="34" t="str">
        <f t="shared" si="4"/>
        <v>De acuerdo con lo programado</v>
      </c>
      <c r="V43" s="34"/>
      <c r="W43" s="32">
        <v>20</v>
      </c>
      <c r="X43" s="33" t="str">
        <f t="shared" si="5"/>
        <v>No hay Programación</v>
      </c>
      <c r="Y43" s="34" t="str">
        <f t="shared" si="6"/>
        <v>De acuerdo con lo programado</v>
      </c>
      <c r="Z43" s="34"/>
      <c r="AA43" s="35">
        <v>0</v>
      </c>
      <c r="AB43" s="33" t="str">
        <f t="shared" si="18"/>
        <v>No hay Programación</v>
      </c>
      <c r="AC43" s="34" t="str">
        <f t="shared" si="19"/>
        <v>De acuerdo con lo programado</v>
      </c>
      <c r="AD43" s="36"/>
      <c r="AE43" s="32">
        <v>0</v>
      </c>
      <c r="AF43" s="33" t="str">
        <f t="shared" si="9"/>
        <v>No hay Programación</v>
      </c>
      <c r="AG43" s="34" t="str">
        <f t="shared" si="10"/>
        <v>De acuerdo con lo programado</v>
      </c>
      <c r="AH43" s="34"/>
      <c r="AI43" s="32">
        <f t="shared" si="11"/>
        <v>20</v>
      </c>
      <c r="AJ43" s="37" t="str">
        <f t="shared" si="12"/>
        <v>No hay Programación</v>
      </c>
      <c r="AK43" s="34" t="str">
        <f t="shared" si="13"/>
        <v>Cumplio</v>
      </c>
      <c r="AL43" s="34"/>
    </row>
    <row r="44" spans="1:38" s="133" customFormat="1" ht="51" customHeight="1" thickTop="1" thickBot="1">
      <c r="A44" s="142" t="e">
        <f t="shared" si="20"/>
        <v>#REF!</v>
      </c>
      <c r="B44" s="143">
        <v>0</v>
      </c>
      <c r="C44" s="143">
        <v>0</v>
      </c>
      <c r="D44" s="143">
        <v>0</v>
      </c>
      <c r="E44" s="143">
        <v>0</v>
      </c>
      <c r="F44" s="44" t="s">
        <v>703</v>
      </c>
      <c r="G44" s="40" t="s">
        <v>648</v>
      </c>
      <c r="H44" s="40" t="s">
        <v>200</v>
      </c>
      <c r="I44" s="41">
        <v>0</v>
      </c>
      <c r="J44" s="41">
        <v>0</v>
      </c>
      <c r="K44" s="28">
        <f t="shared" si="15"/>
        <v>0</v>
      </c>
      <c r="L44" s="41">
        <v>0</v>
      </c>
      <c r="M44" s="41">
        <v>0</v>
      </c>
      <c r="N44" s="28">
        <f t="shared" si="16"/>
        <v>0</v>
      </c>
      <c r="O44" s="28">
        <f t="shared" si="17"/>
        <v>0</v>
      </c>
      <c r="P44" s="30"/>
      <c r="Q44" s="339" t="s">
        <v>668</v>
      </c>
      <c r="R44" s="34"/>
      <c r="S44" s="32">
        <v>1</v>
      </c>
      <c r="T44" s="33" t="str">
        <f t="shared" si="3"/>
        <v>No hay Programación</v>
      </c>
      <c r="U44" s="34" t="str">
        <f t="shared" si="4"/>
        <v>De acuerdo con lo programado</v>
      </c>
      <c r="V44" s="34"/>
      <c r="W44" s="32">
        <v>0</v>
      </c>
      <c r="X44" s="33" t="str">
        <f t="shared" si="5"/>
        <v>No hay Programación</v>
      </c>
      <c r="Y44" s="34" t="str">
        <f t="shared" si="6"/>
        <v>De acuerdo con lo programado</v>
      </c>
      <c r="Z44" s="34"/>
      <c r="AA44" s="35">
        <v>0</v>
      </c>
      <c r="AB44" s="33" t="str">
        <f t="shared" si="18"/>
        <v>No hay Programación</v>
      </c>
      <c r="AC44" s="34" t="str">
        <f t="shared" si="19"/>
        <v>De acuerdo con lo programado</v>
      </c>
      <c r="AD44" s="36"/>
      <c r="AE44" s="32">
        <v>0</v>
      </c>
      <c r="AF44" s="33" t="str">
        <f t="shared" si="9"/>
        <v>No hay Programación</v>
      </c>
      <c r="AG44" s="34" t="str">
        <f t="shared" si="10"/>
        <v>De acuerdo con lo programado</v>
      </c>
      <c r="AH44" s="34"/>
      <c r="AI44" s="32">
        <f t="shared" si="11"/>
        <v>1</v>
      </c>
      <c r="AJ44" s="37" t="str">
        <f t="shared" si="12"/>
        <v>No hay Programación</v>
      </c>
      <c r="AK44" s="34" t="str">
        <f t="shared" si="13"/>
        <v>Cumplio</v>
      </c>
      <c r="AL44" s="34"/>
    </row>
    <row r="45" spans="1:38" s="133" customFormat="1" ht="51" customHeight="1" thickTop="1" thickBot="1">
      <c r="A45" s="142" t="e">
        <f t="shared" si="20"/>
        <v>#REF!</v>
      </c>
      <c r="B45" s="143">
        <v>0</v>
      </c>
      <c r="C45" s="143">
        <v>0</v>
      </c>
      <c r="D45" s="143">
        <v>0</v>
      </c>
      <c r="E45" s="143">
        <v>0</v>
      </c>
      <c r="F45" s="44" t="s">
        <v>704</v>
      </c>
      <c r="G45" s="40" t="s">
        <v>648</v>
      </c>
      <c r="H45" s="40" t="s">
        <v>200</v>
      </c>
      <c r="I45" s="41">
        <v>0</v>
      </c>
      <c r="J45" s="41">
        <v>0</v>
      </c>
      <c r="K45" s="28">
        <f>I45+J45</f>
        <v>0</v>
      </c>
      <c r="L45" s="41">
        <v>0</v>
      </c>
      <c r="M45" s="41">
        <v>0</v>
      </c>
      <c r="N45" s="28">
        <f>L45+M45</f>
        <v>0</v>
      </c>
      <c r="O45" s="28">
        <f>K45+N45</f>
        <v>0</v>
      </c>
      <c r="P45" s="30"/>
      <c r="Q45" s="339" t="s">
        <v>668</v>
      </c>
      <c r="R45" s="34"/>
      <c r="S45" s="32">
        <v>16</v>
      </c>
      <c r="T45" s="33" t="str">
        <f t="shared" si="3"/>
        <v>No hay Programación</v>
      </c>
      <c r="U45" s="34" t="str">
        <f t="shared" si="4"/>
        <v>De acuerdo con lo programado</v>
      </c>
      <c r="V45" s="34"/>
      <c r="W45" s="32">
        <v>1</v>
      </c>
      <c r="X45" s="33" t="str">
        <f t="shared" si="5"/>
        <v>No hay Programación</v>
      </c>
      <c r="Y45" s="34" t="str">
        <f t="shared" si="6"/>
        <v>De acuerdo con lo programado</v>
      </c>
      <c r="Z45" s="34"/>
      <c r="AA45" s="35">
        <v>45</v>
      </c>
      <c r="AB45" s="33" t="str">
        <f t="shared" si="18"/>
        <v>No hay Programación</v>
      </c>
      <c r="AC45" s="34" t="str">
        <f t="shared" si="19"/>
        <v>De acuerdo con lo programado</v>
      </c>
      <c r="AD45" s="36"/>
      <c r="AE45" s="32">
        <v>0</v>
      </c>
      <c r="AF45" s="33" t="str">
        <f t="shared" si="9"/>
        <v>No hay Programación</v>
      </c>
      <c r="AG45" s="34" t="str">
        <f t="shared" si="10"/>
        <v>De acuerdo con lo programado</v>
      </c>
      <c r="AH45" s="34"/>
      <c r="AI45" s="32">
        <f t="shared" si="11"/>
        <v>62</v>
      </c>
      <c r="AJ45" s="37" t="str">
        <f t="shared" si="12"/>
        <v>No hay Programación</v>
      </c>
      <c r="AK45" s="34" t="str">
        <f t="shared" si="13"/>
        <v>Cumplio</v>
      </c>
      <c r="AL45" s="34"/>
    </row>
    <row r="46" spans="1:38" s="133" customFormat="1" ht="51" customHeight="1" thickTop="1" thickBot="1">
      <c r="A46" s="142" t="e">
        <f t="shared" si="20"/>
        <v>#REF!</v>
      </c>
      <c r="B46" s="143">
        <v>0</v>
      </c>
      <c r="C46" s="143">
        <v>0</v>
      </c>
      <c r="D46" s="143">
        <v>0</v>
      </c>
      <c r="E46" s="143">
        <v>0</v>
      </c>
      <c r="F46" s="44" t="s">
        <v>705</v>
      </c>
      <c r="G46" s="40" t="s">
        <v>100</v>
      </c>
      <c r="H46" s="40" t="s">
        <v>297</v>
      </c>
      <c r="I46" s="41">
        <v>0</v>
      </c>
      <c r="J46" s="41">
        <v>0</v>
      </c>
      <c r="K46" s="28">
        <f t="shared" ref="K46:K51" si="21">I46+J46</f>
        <v>0</v>
      </c>
      <c r="L46" s="41">
        <v>0</v>
      </c>
      <c r="M46" s="41">
        <v>0</v>
      </c>
      <c r="N46" s="28">
        <f t="shared" ref="N46:N51" si="22">L46+M46</f>
        <v>0</v>
      </c>
      <c r="O46" s="28">
        <f t="shared" ref="O46:O51" si="23">K46+N46</f>
        <v>0</v>
      </c>
      <c r="P46" s="30"/>
      <c r="Q46" s="339" t="s">
        <v>668</v>
      </c>
      <c r="R46" s="34"/>
      <c r="S46" s="32">
        <v>1</v>
      </c>
      <c r="T46" s="33" t="str">
        <f t="shared" si="3"/>
        <v>No hay Programación</v>
      </c>
      <c r="U46" s="34" t="str">
        <f t="shared" si="4"/>
        <v>De acuerdo con lo programado</v>
      </c>
      <c r="V46" s="34"/>
      <c r="W46" s="32">
        <v>25</v>
      </c>
      <c r="X46" s="33" t="str">
        <f t="shared" si="5"/>
        <v>No hay Programación</v>
      </c>
      <c r="Y46" s="34" t="str">
        <f t="shared" si="6"/>
        <v>De acuerdo con lo programado</v>
      </c>
      <c r="Z46" s="34"/>
      <c r="AA46" s="35">
        <v>22</v>
      </c>
      <c r="AB46" s="33" t="str">
        <f t="shared" si="18"/>
        <v>No hay Programación</v>
      </c>
      <c r="AC46" s="34" t="str">
        <f t="shared" si="19"/>
        <v>De acuerdo con lo programado</v>
      </c>
      <c r="AD46" s="36"/>
      <c r="AE46" s="32">
        <v>0</v>
      </c>
      <c r="AF46" s="33" t="str">
        <f t="shared" si="9"/>
        <v>No hay Programación</v>
      </c>
      <c r="AG46" s="34" t="str">
        <f t="shared" si="10"/>
        <v>De acuerdo con lo programado</v>
      </c>
      <c r="AH46" s="34"/>
      <c r="AI46" s="32">
        <f t="shared" si="11"/>
        <v>48</v>
      </c>
      <c r="AJ46" s="37" t="str">
        <f t="shared" si="12"/>
        <v>No hay Programación</v>
      </c>
      <c r="AK46" s="34" t="str">
        <f t="shared" si="13"/>
        <v>Cumplio</v>
      </c>
      <c r="AL46" s="34"/>
    </row>
    <row r="47" spans="1:38" s="133" customFormat="1" ht="51" customHeight="1" thickTop="1" thickBot="1">
      <c r="A47" s="142" t="e">
        <f t="shared" si="20"/>
        <v>#REF!</v>
      </c>
      <c r="B47" s="143">
        <v>0</v>
      </c>
      <c r="C47" s="143">
        <v>0</v>
      </c>
      <c r="D47" s="143">
        <v>0</v>
      </c>
      <c r="E47" s="143">
        <v>0</v>
      </c>
      <c r="F47" s="44" t="s">
        <v>706</v>
      </c>
      <c r="G47" s="40" t="s">
        <v>707</v>
      </c>
      <c r="H47" s="40" t="s">
        <v>708</v>
      </c>
      <c r="I47" s="41">
        <v>0</v>
      </c>
      <c r="J47" s="41">
        <v>0</v>
      </c>
      <c r="K47" s="28">
        <f t="shared" si="21"/>
        <v>0</v>
      </c>
      <c r="L47" s="41">
        <v>0</v>
      </c>
      <c r="M47" s="41">
        <v>0</v>
      </c>
      <c r="N47" s="28">
        <f t="shared" si="22"/>
        <v>0</v>
      </c>
      <c r="O47" s="28">
        <f t="shared" si="23"/>
        <v>0</v>
      </c>
      <c r="P47" s="30"/>
      <c r="Q47" s="339" t="s">
        <v>668</v>
      </c>
      <c r="R47" s="34"/>
      <c r="S47" s="32">
        <v>0</v>
      </c>
      <c r="T47" s="33" t="str">
        <f t="shared" si="3"/>
        <v>No hay Programación</v>
      </c>
      <c r="U47" s="34" t="str">
        <f t="shared" si="4"/>
        <v>De acuerdo con lo programado</v>
      </c>
      <c r="V47" s="34"/>
      <c r="W47" s="32">
        <v>30</v>
      </c>
      <c r="X47" s="33" t="str">
        <f t="shared" si="5"/>
        <v>No hay Programación</v>
      </c>
      <c r="Y47" s="34" t="str">
        <f t="shared" si="6"/>
        <v>De acuerdo con lo programado</v>
      </c>
      <c r="Z47" s="34"/>
      <c r="AA47" s="35">
        <v>184</v>
      </c>
      <c r="AB47" s="33" t="str">
        <f t="shared" si="18"/>
        <v>No hay Programación</v>
      </c>
      <c r="AC47" s="34" t="str">
        <f t="shared" si="19"/>
        <v>De acuerdo con lo programado</v>
      </c>
      <c r="AD47" s="36"/>
      <c r="AE47" s="32">
        <v>0</v>
      </c>
      <c r="AF47" s="33" t="str">
        <f t="shared" si="9"/>
        <v>No hay Programación</v>
      </c>
      <c r="AG47" s="34" t="str">
        <f t="shared" si="10"/>
        <v>De acuerdo con lo programado</v>
      </c>
      <c r="AH47" s="34"/>
      <c r="AI47" s="32">
        <f t="shared" si="11"/>
        <v>214</v>
      </c>
      <c r="AJ47" s="37" t="str">
        <f t="shared" si="12"/>
        <v>No hay Programación</v>
      </c>
      <c r="AK47" s="34" t="str">
        <f t="shared" si="13"/>
        <v>Cumplio</v>
      </c>
      <c r="AL47" s="34"/>
    </row>
    <row r="48" spans="1:38" s="133" customFormat="1" ht="51" customHeight="1" thickTop="1" thickBot="1">
      <c r="A48" s="142" t="e">
        <f t="shared" si="20"/>
        <v>#REF!</v>
      </c>
      <c r="B48" s="143">
        <v>0</v>
      </c>
      <c r="C48" s="143">
        <v>0</v>
      </c>
      <c r="D48" s="143">
        <v>0</v>
      </c>
      <c r="E48" s="143">
        <v>0</v>
      </c>
      <c r="F48" s="44" t="s">
        <v>709</v>
      </c>
      <c r="G48" s="40" t="s">
        <v>100</v>
      </c>
      <c r="H48" s="40" t="s">
        <v>297</v>
      </c>
      <c r="I48" s="41">
        <v>0</v>
      </c>
      <c r="J48" s="41">
        <v>0</v>
      </c>
      <c r="K48" s="28">
        <f t="shared" si="21"/>
        <v>0</v>
      </c>
      <c r="L48" s="41">
        <v>0</v>
      </c>
      <c r="M48" s="41">
        <v>0</v>
      </c>
      <c r="N48" s="28">
        <f t="shared" si="22"/>
        <v>0</v>
      </c>
      <c r="O48" s="28">
        <f t="shared" si="23"/>
        <v>0</v>
      </c>
      <c r="P48" s="30"/>
      <c r="Q48" s="339" t="s">
        <v>668</v>
      </c>
      <c r="R48" s="34"/>
      <c r="S48" s="32">
        <v>0</v>
      </c>
      <c r="T48" s="33" t="str">
        <f t="shared" si="3"/>
        <v>No hay Programación</v>
      </c>
      <c r="U48" s="34" t="str">
        <f t="shared" si="4"/>
        <v>De acuerdo con lo programado</v>
      </c>
      <c r="V48" s="34"/>
      <c r="W48" s="32">
        <v>30</v>
      </c>
      <c r="X48" s="33" t="str">
        <f t="shared" si="5"/>
        <v>No hay Programación</v>
      </c>
      <c r="Y48" s="34" t="str">
        <f t="shared" si="6"/>
        <v>De acuerdo con lo programado</v>
      </c>
      <c r="Z48" s="34"/>
      <c r="AA48" s="35">
        <v>150</v>
      </c>
      <c r="AB48" s="33" t="str">
        <f t="shared" si="18"/>
        <v>No hay Programación</v>
      </c>
      <c r="AC48" s="34" t="str">
        <f t="shared" si="19"/>
        <v>De acuerdo con lo programado</v>
      </c>
      <c r="AD48" s="36"/>
      <c r="AE48" s="32">
        <v>0</v>
      </c>
      <c r="AF48" s="33" t="str">
        <f t="shared" si="9"/>
        <v>No hay Programación</v>
      </c>
      <c r="AG48" s="34" t="str">
        <f t="shared" si="10"/>
        <v>De acuerdo con lo programado</v>
      </c>
      <c r="AH48" s="34"/>
      <c r="AI48" s="32">
        <f t="shared" si="11"/>
        <v>180</v>
      </c>
      <c r="AJ48" s="37" t="str">
        <f t="shared" si="12"/>
        <v>No hay Programación</v>
      </c>
      <c r="AK48" s="34" t="str">
        <f t="shared" si="13"/>
        <v>Cumplio</v>
      </c>
      <c r="AL48" s="34"/>
    </row>
    <row r="49" spans="1:38" s="133" customFormat="1" ht="51" customHeight="1" thickTop="1" thickBot="1">
      <c r="A49" s="142" t="e">
        <f t="shared" si="20"/>
        <v>#REF!</v>
      </c>
      <c r="B49" s="143">
        <v>0</v>
      </c>
      <c r="C49" s="143">
        <v>0</v>
      </c>
      <c r="D49" s="143">
        <v>0</v>
      </c>
      <c r="E49" s="143">
        <v>0</v>
      </c>
      <c r="F49" s="44" t="s">
        <v>710</v>
      </c>
      <c r="G49" s="40" t="s">
        <v>100</v>
      </c>
      <c r="H49" s="40" t="s">
        <v>297</v>
      </c>
      <c r="I49" s="41">
        <v>0</v>
      </c>
      <c r="J49" s="41">
        <v>0</v>
      </c>
      <c r="K49" s="28">
        <f t="shared" si="21"/>
        <v>0</v>
      </c>
      <c r="L49" s="41">
        <v>0</v>
      </c>
      <c r="M49" s="41">
        <v>0</v>
      </c>
      <c r="N49" s="28">
        <f t="shared" si="22"/>
        <v>0</v>
      </c>
      <c r="O49" s="28">
        <f t="shared" si="23"/>
        <v>0</v>
      </c>
      <c r="P49" s="30"/>
      <c r="Q49" s="339" t="s">
        <v>668</v>
      </c>
      <c r="R49" s="34"/>
      <c r="S49" s="32">
        <v>0</v>
      </c>
      <c r="T49" s="33" t="str">
        <f t="shared" si="3"/>
        <v>No hay Programación</v>
      </c>
      <c r="U49" s="34" t="str">
        <f t="shared" si="4"/>
        <v>De acuerdo con lo programado</v>
      </c>
      <c r="V49" s="34"/>
      <c r="W49" s="32">
        <v>200</v>
      </c>
      <c r="X49" s="33" t="str">
        <f t="shared" si="5"/>
        <v>No hay Programación</v>
      </c>
      <c r="Y49" s="34" t="str">
        <f t="shared" si="6"/>
        <v>De acuerdo con lo programado</v>
      </c>
      <c r="Z49" s="34"/>
      <c r="AA49" s="35">
        <v>578</v>
      </c>
      <c r="AB49" s="33" t="str">
        <f t="shared" si="18"/>
        <v>No hay Programación</v>
      </c>
      <c r="AC49" s="34" t="str">
        <f t="shared" si="19"/>
        <v>De acuerdo con lo programado</v>
      </c>
      <c r="AD49" s="36"/>
      <c r="AE49" s="32">
        <v>0</v>
      </c>
      <c r="AF49" s="33" t="str">
        <f t="shared" si="9"/>
        <v>No hay Programación</v>
      </c>
      <c r="AG49" s="34" t="str">
        <f t="shared" si="10"/>
        <v>De acuerdo con lo programado</v>
      </c>
      <c r="AH49" s="34"/>
      <c r="AI49" s="32">
        <f t="shared" si="11"/>
        <v>778</v>
      </c>
      <c r="AJ49" s="37" t="str">
        <f t="shared" si="12"/>
        <v>No hay Programación</v>
      </c>
      <c r="AK49" s="34" t="str">
        <f t="shared" si="13"/>
        <v>Cumplio</v>
      </c>
      <c r="AL49" s="34"/>
    </row>
    <row r="50" spans="1:38" s="133" customFormat="1" ht="51" customHeight="1" thickTop="1" thickBot="1">
      <c r="A50" s="142" t="e">
        <f t="shared" si="20"/>
        <v>#REF!</v>
      </c>
      <c r="B50" s="143">
        <v>0</v>
      </c>
      <c r="C50" s="143">
        <v>0</v>
      </c>
      <c r="D50" s="143">
        <v>0</v>
      </c>
      <c r="E50" s="143">
        <v>0</v>
      </c>
      <c r="F50" s="44" t="s">
        <v>711</v>
      </c>
      <c r="G50" s="40" t="s">
        <v>707</v>
      </c>
      <c r="H50" s="40" t="s">
        <v>708</v>
      </c>
      <c r="I50" s="41">
        <v>0</v>
      </c>
      <c r="J50" s="41">
        <v>0</v>
      </c>
      <c r="K50" s="28">
        <f t="shared" si="21"/>
        <v>0</v>
      </c>
      <c r="L50" s="41">
        <v>0</v>
      </c>
      <c r="M50" s="41">
        <v>0</v>
      </c>
      <c r="N50" s="28">
        <f t="shared" si="22"/>
        <v>0</v>
      </c>
      <c r="O50" s="28">
        <f t="shared" si="23"/>
        <v>0</v>
      </c>
      <c r="P50" s="30"/>
      <c r="Q50" s="339" t="s">
        <v>668</v>
      </c>
      <c r="R50" s="34"/>
      <c r="S50" s="32">
        <v>0</v>
      </c>
      <c r="T50" s="33" t="str">
        <f t="shared" si="3"/>
        <v>No hay Programación</v>
      </c>
      <c r="U50" s="34" t="str">
        <f t="shared" si="4"/>
        <v>De acuerdo con lo programado</v>
      </c>
      <c r="V50" s="34"/>
      <c r="W50" s="32">
        <v>20</v>
      </c>
      <c r="X50" s="33" t="str">
        <f t="shared" si="5"/>
        <v>No hay Programación</v>
      </c>
      <c r="Y50" s="34" t="str">
        <f t="shared" si="6"/>
        <v>De acuerdo con lo programado</v>
      </c>
      <c r="Z50" s="34"/>
      <c r="AA50" s="35">
        <v>33</v>
      </c>
      <c r="AB50" s="33" t="str">
        <f t="shared" si="18"/>
        <v>No hay Programación</v>
      </c>
      <c r="AC50" s="34" t="str">
        <f t="shared" si="19"/>
        <v>De acuerdo con lo programado</v>
      </c>
      <c r="AD50" s="36"/>
      <c r="AE50" s="32">
        <v>0</v>
      </c>
      <c r="AF50" s="33" t="str">
        <f t="shared" si="9"/>
        <v>No hay Programación</v>
      </c>
      <c r="AG50" s="34" t="str">
        <f t="shared" si="10"/>
        <v>De acuerdo con lo programado</v>
      </c>
      <c r="AH50" s="34"/>
      <c r="AI50" s="32">
        <f t="shared" si="11"/>
        <v>53</v>
      </c>
      <c r="AJ50" s="37" t="str">
        <f t="shared" si="12"/>
        <v>No hay Programación</v>
      </c>
      <c r="AK50" s="34" t="str">
        <f t="shared" si="13"/>
        <v>Cumplio</v>
      </c>
      <c r="AL50" s="34"/>
    </row>
    <row r="51" spans="1:38" s="133" customFormat="1" ht="51" customHeight="1" thickTop="1" thickBot="1">
      <c r="A51" s="142" t="e">
        <f t="shared" si="20"/>
        <v>#REF!</v>
      </c>
      <c r="B51" s="143">
        <v>0</v>
      </c>
      <c r="C51" s="143">
        <v>0</v>
      </c>
      <c r="D51" s="143">
        <v>0</v>
      </c>
      <c r="E51" s="143">
        <v>0</v>
      </c>
      <c r="F51" s="44" t="s">
        <v>712</v>
      </c>
      <c r="G51" s="40" t="s">
        <v>707</v>
      </c>
      <c r="H51" s="40" t="s">
        <v>708</v>
      </c>
      <c r="I51" s="41">
        <v>0</v>
      </c>
      <c r="J51" s="41">
        <v>0</v>
      </c>
      <c r="K51" s="28">
        <f t="shared" si="21"/>
        <v>0</v>
      </c>
      <c r="L51" s="41">
        <v>0</v>
      </c>
      <c r="M51" s="41">
        <v>0</v>
      </c>
      <c r="N51" s="28">
        <f t="shared" si="22"/>
        <v>0</v>
      </c>
      <c r="O51" s="28">
        <f t="shared" si="23"/>
        <v>0</v>
      </c>
      <c r="P51" s="30"/>
      <c r="Q51" s="339" t="s">
        <v>668</v>
      </c>
      <c r="R51" s="34"/>
      <c r="S51" s="32">
        <v>0</v>
      </c>
      <c r="T51" s="33" t="str">
        <f t="shared" si="3"/>
        <v>No hay Programación</v>
      </c>
      <c r="U51" s="34" t="str">
        <f t="shared" si="4"/>
        <v>De acuerdo con lo programado</v>
      </c>
      <c r="V51" s="34"/>
      <c r="W51" s="32">
        <v>60</v>
      </c>
      <c r="X51" s="33" t="str">
        <f t="shared" si="5"/>
        <v>No hay Programación</v>
      </c>
      <c r="Y51" s="34" t="str">
        <f t="shared" si="6"/>
        <v>De acuerdo con lo programado</v>
      </c>
      <c r="Z51" s="34"/>
      <c r="AA51" s="35">
        <v>11</v>
      </c>
      <c r="AB51" s="33" t="str">
        <f t="shared" si="18"/>
        <v>No hay Programación</v>
      </c>
      <c r="AC51" s="34" t="str">
        <f t="shared" si="19"/>
        <v>De acuerdo con lo programado</v>
      </c>
      <c r="AD51" s="36"/>
      <c r="AE51" s="32">
        <v>0</v>
      </c>
      <c r="AF51" s="33" t="str">
        <f t="shared" si="9"/>
        <v>No hay Programación</v>
      </c>
      <c r="AG51" s="34" t="str">
        <f t="shared" si="10"/>
        <v>De acuerdo con lo programado</v>
      </c>
      <c r="AH51" s="34"/>
      <c r="AI51" s="32">
        <f t="shared" si="11"/>
        <v>71</v>
      </c>
      <c r="AJ51" s="37" t="str">
        <f t="shared" si="12"/>
        <v>No hay Programación</v>
      </c>
      <c r="AK51" s="34" t="str">
        <f t="shared" si="13"/>
        <v>Cumplio</v>
      </c>
      <c r="AL51" s="34"/>
    </row>
    <row r="52" spans="1:38" s="133" customFormat="1" ht="10.8" thickTop="1" thickBot="1">
      <c r="A52" s="205"/>
      <c r="B52" s="205"/>
      <c r="C52" s="205"/>
      <c r="D52" s="205"/>
      <c r="E52" s="205"/>
      <c r="F52" s="206"/>
      <c r="G52" s="51"/>
      <c r="H52" s="51"/>
      <c r="I52" s="52"/>
      <c r="J52" s="52"/>
      <c r="K52" s="52"/>
      <c r="L52" s="52"/>
      <c r="M52" s="52"/>
      <c r="N52" s="52"/>
      <c r="O52" s="52"/>
      <c r="P52" s="52"/>
      <c r="Q52" s="52"/>
      <c r="R52" s="52"/>
      <c r="AD52" s="163"/>
    </row>
    <row r="53" spans="1:38" s="133" customFormat="1" ht="10.5" customHeight="1" thickTop="1" thickBot="1">
      <c r="A53" s="562" t="s">
        <v>168</v>
      </c>
      <c r="B53" s="563"/>
      <c r="C53" s="563"/>
      <c r="D53" s="563"/>
      <c r="E53" s="563"/>
      <c r="F53" s="207" t="s">
        <v>713</v>
      </c>
      <c r="G53" s="55"/>
      <c r="H53" s="55"/>
      <c r="I53" s="52"/>
      <c r="J53" s="52"/>
      <c r="K53" s="52"/>
      <c r="L53" s="52"/>
      <c r="M53" s="52"/>
      <c r="N53" s="52"/>
      <c r="O53" s="52"/>
      <c r="P53" s="52"/>
      <c r="Q53" s="52"/>
      <c r="R53" s="52"/>
    </row>
    <row r="54" spans="1:38" s="133" customFormat="1" ht="10.8" thickTop="1" thickBot="1">
      <c r="A54" s="208"/>
      <c r="B54" s="208"/>
      <c r="C54" s="208"/>
      <c r="D54" s="208"/>
      <c r="E54" s="208"/>
      <c r="F54" s="165"/>
      <c r="G54" s="55"/>
      <c r="H54" s="55"/>
      <c r="I54" s="52"/>
      <c r="J54" s="52"/>
      <c r="K54" s="52"/>
      <c r="L54" s="52"/>
      <c r="M54" s="52"/>
      <c r="N54" s="52"/>
      <c r="O54" s="52"/>
      <c r="P54" s="52"/>
      <c r="Q54" s="52"/>
      <c r="R54" s="52"/>
    </row>
    <row r="55" spans="1:38" s="133" customFormat="1" ht="12" customHeight="1" thickTop="1" thickBot="1">
      <c r="A55" s="564" t="s">
        <v>170</v>
      </c>
      <c r="B55" s="565"/>
      <c r="C55" s="565"/>
      <c r="D55" s="565"/>
      <c r="E55" s="565"/>
      <c r="F55" s="207" t="s">
        <v>714</v>
      </c>
      <c r="G55" s="55"/>
      <c r="H55" s="55"/>
      <c r="I55" s="52"/>
      <c r="J55" s="52"/>
      <c r="K55" s="52"/>
      <c r="L55" s="52"/>
      <c r="M55" s="52"/>
      <c r="N55" s="52"/>
      <c r="O55" s="52"/>
      <c r="P55" s="52"/>
      <c r="Q55" s="52"/>
      <c r="R55" s="52"/>
    </row>
    <row r="56" spans="1:38" s="133" customFormat="1" ht="10.8" thickTop="1" thickBot="1">
      <c r="A56" s="59"/>
      <c r="B56" s="59"/>
      <c r="C56" s="59"/>
      <c r="D56" s="59"/>
      <c r="E56" s="59"/>
      <c r="F56" s="64"/>
      <c r="G56" s="55"/>
      <c r="H56" s="55"/>
      <c r="I56" s="52"/>
      <c r="J56" s="52"/>
      <c r="K56" s="52"/>
      <c r="L56" s="52"/>
      <c r="M56" s="52"/>
      <c r="N56" s="52"/>
      <c r="O56" s="52"/>
      <c r="P56" s="52"/>
      <c r="Q56" s="52"/>
      <c r="R56" s="52"/>
    </row>
    <row r="57" spans="1:38" s="133" customFormat="1" ht="10.8" thickTop="1" thickBot="1">
      <c r="A57" s="209" t="s">
        <v>171</v>
      </c>
      <c r="B57" s="205"/>
      <c r="C57" s="210"/>
      <c r="D57" s="205"/>
      <c r="E57" s="205"/>
      <c r="F57" s="206"/>
      <c r="G57" s="55"/>
      <c r="H57" s="55"/>
      <c r="I57" s="52"/>
      <c r="J57" s="52"/>
      <c r="K57" s="52"/>
      <c r="L57" s="52"/>
      <c r="M57" s="52"/>
      <c r="N57" s="52"/>
      <c r="O57" s="52"/>
      <c r="P57" s="52"/>
      <c r="Q57" s="52"/>
      <c r="R57" s="52"/>
    </row>
    <row r="58" spans="1:38" s="133" customFormat="1" ht="13.05" customHeight="1" thickTop="1" thickBot="1">
      <c r="A58" s="209">
        <v>1</v>
      </c>
      <c r="B58" s="205" t="s">
        <v>172</v>
      </c>
      <c r="C58" s="210"/>
      <c r="D58" s="205"/>
      <c r="E58" s="205"/>
      <c r="F58" s="206"/>
      <c r="G58" s="55"/>
      <c r="H58" s="55"/>
      <c r="I58" s="52"/>
      <c r="J58" s="52"/>
      <c r="K58" s="52"/>
      <c r="L58" s="52"/>
      <c r="M58" s="52"/>
      <c r="N58" s="52"/>
      <c r="O58" s="52"/>
      <c r="P58" s="52"/>
      <c r="Q58" s="52"/>
      <c r="R58" s="52"/>
    </row>
    <row r="59" spans="1:38" s="133" customFormat="1" ht="13.05" customHeight="1" thickTop="1" thickBot="1">
      <c r="A59" s="209">
        <v>2</v>
      </c>
      <c r="B59" s="205" t="s">
        <v>523</v>
      </c>
      <c r="C59" s="210"/>
      <c r="D59" s="205"/>
      <c r="E59" s="205"/>
      <c r="F59" s="206"/>
      <c r="G59" s="55"/>
      <c r="H59" s="55"/>
      <c r="I59" s="52"/>
      <c r="J59" s="52"/>
      <c r="K59" s="52"/>
      <c r="L59" s="52"/>
      <c r="M59" s="52"/>
      <c r="N59" s="52"/>
      <c r="O59" s="52"/>
      <c r="P59" s="52"/>
      <c r="Q59" s="52"/>
      <c r="R59" s="52"/>
    </row>
    <row r="60" spans="1:38" s="133" customFormat="1" ht="13.05" customHeight="1" thickTop="1" thickBot="1">
      <c r="A60" s="209">
        <v>3</v>
      </c>
      <c r="B60" s="205" t="s">
        <v>174</v>
      </c>
      <c r="C60" s="211"/>
      <c r="D60" s="205"/>
      <c r="E60" s="205"/>
      <c r="F60" s="206"/>
      <c r="G60" s="208"/>
      <c r="H60" s="208"/>
      <c r="I60" s="52"/>
      <c r="J60" s="52"/>
      <c r="K60" s="52"/>
      <c r="L60" s="52"/>
      <c r="M60" s="52"/>
      <c r="N60" s="52"/>
      <c r="O60" s="52"/>
      <c r="P60" s="52"/>
      <c r="Q60" s="52"/>
      <c r="R60" s="52"/>
    </row>
    <row r="61" spans="1:38" s="133" customFormat="1" ht="13.05" customHeight="1" thickTop="1" thickBot="1">
      <c r="A61" s="209">
        <v>4</v>
      </c>
      <c r="B61" s="205" t="s">
        <v>175</v>
      </c>
      <c r="C61" s="211"/>
      <c r="D61" s="205"/>
      <c r="E61" s="205"/>
      <c r="F61" s="206"/>
      <c r="G61" s="51"/>
      <c r="H61" s="51"/>
      <c r="I61" s="52"/>
      <c r="J61" s="52"/>
      <c r="K61" s="52"/>
      <c r="L61" s="52"/>
      <c r="M61" s="52"/>
      <c r="N61" s="52"/>
      <c r="O61" s="52"/>
      <c r="P61" s="52"/>
      <c r="Q61" s="52"/>
      <c r="R61" s="52"/>
    </row>
    <row r="62" spans="1:38" s="133" customFormat="1" ht="13.05" customHeight="1" thickTop="1" thickBot="1">
      <c r="A62" s="209">
        <v>5</v>
      </c>
      <c r="B62" s="205" t="s">
        <v>524</v>
      </c>
      <c r="C62" s="211"/>
      <c r="D62" s="205"/>
      <c r="E62" s="205"/>
      <c r="F62" s="206"/>
      <c r="G62" s="51"/>
      <c r="H62" s="51"/>
      <c r="I62" s="52"/>
      <c r="J62" s="52"/>
      <c r="K62" s="52"/>
      <c r="L62" s="52"/>
      <c r="M62" s="52"/>
      <c r="N62" s="52"/>
      <c r="O62" s="52"/>
      <c r="P62" s="52"/>
      <c r="Q62" s="52"/>
      <c r="R62" s="52"/>
    </row>
    <row r="63" spans="1:38" s="133" customFormat="1" ht="13.05" customHeight="1" thickTop="1">
      <c r="A63" s="209">
        <v>6</v>
      </c>
      <c r="B63" s="208" t="s">
        <v>177</v>
      </c>
      <c r="C63" s="211"/>
      <c r="D63" s="205"/>
      <c r="E63" s="205"/>
      <c r="F63" s="206"/>
      <c r="G63" s="55"/>
      <c r="H63" s="55"/>
      <c r="I63" s="60"/>
      <c r="J63" s="60"/>
      <c r="K63" s="60"/>
      <c r="L63" s="60"/>
      <c r="M63" s="60"/>
      <c r="N63" s="60"/>
      <c r="O63" s="60"/>
      <c r="P63" s="60"/>
      <c r="Q63" s="60"/>
      <c r="R63" s="60"/>
    </row>
    <row r="64" spans="1:38" s="133" customFormat="1" ht="13.05" customHeight="1">
      <c r="A64" s="209">
        <v>7</v>
      </c>
      <c r="B64" s="205" t="s">
        <v>178</v>
      </c>
      <c r="C64" s="137"/>
      <c r="D64" s="205"/>
      <c r="E64" s="205"/>
      <c r="F64" s="206"/>
      <c r="G64" s="55"/>
      <c r="H64" s="55"/>
      <c r="I64" s="60"/>
      <c r="J64" s="60"/>
      <c r="K64" s="60"/>
      <c r="L64" s="60"/>
      <c r="M64" s="60"/>
      <c r="N64" s="60"/>
      <c r="O64" s="60"/>
      <c r="P64" s="60"/>
      <c r="Q64" s="60"/>
      <c r="R64" s="60"/>
    </row>
    <row r="65" spans="1:18" s="171" customFormat="1" ht="13.05" customHeight="1">
      <c r="A65" s="209">
        <v>8</v>
      </c>
      <c r="B65" s="213" t="s">
        <v>179</v>
      </c>
      <c r="C65" s="205"/>
      <c r="D65" s="208"/>
      <c r="E65" s="208"/>
      <c r="F65" s="206"/>
      <c r="G65" s="55"/>
      <c r="H65" s="55"/>
      <c r="I65" s="60"/>
      <c r="J65" s="60"/>
      <c r="K65" s="60"/>
      <c r="L65" s="60"/>
      <c r="M65" s="60"/>
      <c r="N65" s="60"/>
      <c r="O65" s="60"/>
      <c r="P65" s="60"/>
      <c r="Q65" s="60"/>
      <c r="R65" s="60"/>
    </row>
    <row r="66" spans="1:18" s="133" customFormat="1" ht="13.05" customHeight="1">
      <c r="A66" s="209">
        <v>9</v>
      </c>
      <c r="B66" s="213" t="s">
        <v>180</v>
      </c>
      <c r="C66" s="205"/>
      <c r="D66" s="205"/>
      <c r="E66" s="205"/>
      <c r="F66" s="206"/>
      <c r="G66" s="55"/>
      <c r="H66" s="55"/>
      <c r="I66" s="60"/>
      <c r="J66" s="60"/>
      <c r="K66" s="60"/>
      <c r="L66" s="60"/>
      <c r="M66" s="60"/>
      <c r="N66" s="60"/>
      <c r="O66" s="60"/>
      <c r="P66" s="60"/>
      <c r="Q66" s="60"/>
      <c r="R66" s="60"/>
    </row>
    <row r="67" spans="1:18" s="133" customFormat="1" ht="13.05" customHeight="1">
      <c r="A67" s="209">
        <v>10</v>
      </c>
      <c r="B67" s="213" t="s">
        <v>181</v>
      </c>
      <c r="C67" s="205"/>
      <c r="D67" s="205"/>
      <c r="E67" s="205"/>
      <c r="F67" s="206"/>
      <c r="G67" s="55"/>
      <c r="H67" s="55"/>
      <c r="I67" s="60"/>
      <c r="J67" s="60"/>
      <c r="K67" s="60"/>
      <c r="L67" s="60"/>
      <c r="M67" s="60"/>
      <c r="N67" s="60"/>
      <c r="O67" s="60"/>
      <c r="P67" s="60"/>
      <c r="Q67" s="60"/>
      <c r="R67" s="60"/>
    </row>
    <row r="68" spans="1:18" s="133" customFormat="1" ht="13.05" customHeight="1">
      <c r="A68" s="209">
        <v>10</v>
      </c>
      <c r="B68" s="213" t="s">
        <v>182</v>
      </c>
      <c r="C68" s="205"/>
      <c r="D68" s="205"/>
      <c r="E68" s="205"/>
      <c r="F68" s="206"/>
      <c r="G68" s="55"/>
      <c r="H68" s="55"/>
      <c r="I68" s="60"/>
      <c r="J68" s="60"/>
      <c r="K68" s="60"/>
      <c r="L68" s="60"/>
      <c r="M68" s="60"/>
      <c r="N68" s="60"/>
      <c r="O68" s="60"/>
      <c r="P68" s="60"/>
      <c r="Q68" s="60"/>
      <c r="R68" s="60"/>
    </row>
    <row r="69" spans="1:18" s="133" customFormat="1" ht="13.05" customHeight="1">
      <c r="A69" s="209">
        <v>11</v>
      </c>
      <c r="B69" s="205" t="s">
        <v>183</v>
      </c>
      <c r="C69" s="205"/>
      <c r="D69" s="205"/>
      <c r="E69" s="205"/>
      <c r="F69" s="206"/>
      <c r="G69" s="55"/>
      <c r="H69" s="55"/>
      <c r="I69" s="60"/>
      <c r="J69" s="60"/>
      <c r="K69" s="60"/>
      <c r="L69" s="60"/>
      <c r="M69" s="60"/>
      <c r="N69" s="60"/>
      <c r="O69" s="60"/>
      <c r="P69" s="60"/>
      <c r="Q69" s="60"/>
      <c r="R69" s="60"/>
    </row>
    <row r="70" spans="1:18" s="133" customFormat="1" ht="13.05" customHeight="1">
      <c r="A70" s="209">
        <v>12</v>
      </c>
      <c r="B70" s="213" t="s">
        <v>184</v>
      </c>
      <c r="C70" s="205"/>
      <c r="D70" s="205"/>
      <c r="E70" s="205"/>
      <c r="F70" s="206"/>
      <c r="G70" s="55"/>
      <c r="H70" s="55"/>
      <c r="I70" s="60"/>
      <c r="J70" s="60"/>
      <c r="K70" s="60"/>
      <c r="L70" s="60"/>
      <c r="M70" s="60"/>
      <c r="N70" s="60"/>
      <c r="O70" s="60"/>
      <c r="P70" s="60"/>
      <c r="Q70" s="60"/>
      <c r="R70" s="60"/>
    </row>
    <row r="71" spans="1:18" s="133" customFormat="1" ht="10.199999999999999" thickBot="1">
      <c r="A71" s="208"/>
      <c r="B71" s="137"/>
      <c r="C71" s="208"/>
      <c r="D71" s="208"/>
      <c r="E71" s="208"/>
      <c r="F71" s="165"/>
      <c r="G71" s="70"/>
      <c r="H71" s="70"/>
      <c r="I71" s="70"/>
      <c r="J71" s="70"/>
      <c r="K71" s="70"/>
      <c r="L71" s="70"/>
      <c r="M71" s="70"/>
      <c r="N71" s="70"/>
      <c r="O71" s="70"/>
      <c r="P71" s="70"/>
      <c r="Q71" s="70"/>
      <c r="R71" s="70"/>
    </row>
    <row r="72" spans="1:18" s="133" customFormat="1" ht="10.199999999999999" thickTop="1">
      <c r="A72" s="208"/>
      <c r="B72" s="137"/>
      <c r="C72" s="208"/>
      <c r="D72" s="208"/>
      <c r="E72" s="208"/>
      <c r="F72" s="165"/>
      <c r="G72" s="208"/>
      <c r="H72" s="208"/>
      <c r="I72" s="208"/>
      <c r="J72" s="208"/>
      <c r="K72" s="208"/>
      <c r="L72" s="208"/>
      <c r="M72" s="208"/>
      <c r="N72" s="208"/>
      <c r="O72" s="208"/>
      <c r="P72" s="208"/>
      <c r="Q72" s="208"/>
      <c r="R72" s="208"/>
    </row>
    <row r="73" spans="1:18" s="171" customFormat="1" ht="9.6">
      <c r="A73" s="208"/>
      <c r="B73" s="208"/>
      <c r="C73" s="208"/>
      <c r="D73" s="208"/>
      <c r="E73" s="208"/>
      <c r="F73" s="165"/>
      <c r="G73" s="208"/>
      <c r="H73" s="208"/>
      <c r="I73" s="208"/>
      <c r="J73" s="208"/>
      <c r="K73" s="208"/>
      <c r="L73" s="208"/>
      <c r="M73" s="208"/>
      <c r="N73" s="208"/>
      <c r="O73" s="208"/>
      <c r="P73" s="208"/>
      <c r="Q73" s="208"/>
      <c r="R73" s="208"/>
    </row>
    <row r="74" spans="1:18" s="171" customFormat="1" ht="9.75" customHeight="1">
      <c r="A74" s="208"/>
      <c r="B74" s="208"/>
      <c r="C74" s="208"/>
      <c r="D74" s="208"/>
      <c r="E74" s="208"/>
      <c r="F74" s="165"/>
      <c r="G74" s="208"/>
      <c r="H74" s="208"/>
      <c r="I74" s="208"/>
      <c r="J74" s="208"/>
      <c r="K74" s="208"/>
      <c r="L74" s="208"/>
      <c r="M74" s="208"/>
      <c r="N74" s="208"/>
      <c r="O74" s="208"/>
      <c r="P74" s="208"/>
      <c r="Q74" s="208"/>
      <c r="R74" s="208"/>
    </row>
  </sheetData>
  <protectedRanges>
    <protectedRange sqref="AL33:AL51" name="Rango3"/>
    <protectedRange sqref="AH33:AH51" name="Rango2"/>
    <protectedRange sqref="AE33:AE51" name="Rango1"/>
  </protectedRanges>
  <autoFilter ref="S31:AL51" xr:uid="{CF3545BE-E460-477D-B261-A69E6C830D60}"/>
  <mergeCells count="58">
    <mergeCell ref="D30:D32"/>
    <mergeCell ref="G31:G32"/>
    <mergeCell ref="AK31:AK32"/>
    <mergeCell ref="B29:E29"/>
    <mergeCell ref="A55:E55"/>
    <mergeCell ref="AH31:AH32"/>
    <mergeCell ref="AI31:AI32"/>
    <mergeCell ref="AJ31:AJ32"/>
    <mergeCell ref="U31:U32"/>
    <mergeCell ref="H31:H32"/>
    <mergeCell ref="I31:N31"/>
    <mergeCell ref="S31:S32"/>
    <mergeCell ref="T31:T32"/>
    <mergeCell ref="AA29:AD29"/>
    <mergeCell ref="AI29:AL30"/>
    <mergeCell ref="B30:B32"/>
    <mergeCell ref="C30:C32"/>
    <mergeCell ref="Q30:Q32"/>
    <mergeCell ref="AL31:AL32"/>
    <mergeCell ref="A53:E53"/>
    <mergeCell ref="AB31:AB32"/>
    <mergeCell ref="AC31:AC32"/>
    <mergeCell ref="AD31:AD32"/>
    <mergeCell ref="AE31:AE32"/>
    <mergeCell ref="AF31:AF32"/>
    <mergeCell ref="AG31:AG32"/>
    <mergeCell ref="V31:V32"/>
    <mergeCell ref="W31:W32"/>
    <mergeCell ref="X31:X32"/>
    <mergeCell ref="Y31:Y32"/>
    <mergeCell ref="Z31:Z32"/>
    <mergeCell ref="AA31:AA32"/>
    <mergeCell ref="A29:A32"/>
    <mergeCell ref="AE30:AH30"/>
    <mergeCell ref="G19:Q21"/>
    <mergeCell ref="A20:E20"/>
    <mergeCell ref="A25:E25"/>
    <mergeCell ref="A26:E26"/>
    <mergeCell ref="A27:E27"/>
    <mergeCell ref="A24:E24"/>
    <mergeCell ref="F29:R29"/>
    <mergeCell ref="R30:R32"/>
    <mergeCell ref="S30:V30"/>
    <mergeCell ref="W30:Z30"/>
    <mergeCell ref="AA30:AD30"/>
    <mergeCell ref="E30:E32"/>
    <mergeCell ref="F30:F32"/>
    <mergeCell ref="G30:O30"/>
    <mergeCell ref="P30:P32"/>
    <mergeCell ref="A11:B11"/>
    <mergeCell ref="A12:A14"/>
    <mergeCell ref="B12:B14"/>
    <mergeCell ref="A19:E19"/>
    <mergeCell ref="A4:D4"/>
    <mergeCell ref="A5:A7"/>
    <mergeCell ref="B5:B7"/>
    <mergeCell ref="C5:C7"/>
    <mergeCell ref="D5:D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63D86-C6CF-4137-A5DF-621377B7F83E}">
  <dimension ref="A1:AL32"/>
  <sheetViews>
    <sheetView showGridLines="0" topLeftCell="V14" workbookViewId="0">
      <selection activeCell="C38" sqref="C38"/>
    </sheetView>
  </sheetViews>
  <sheetFormatPr baseColWidth="10" defaultColWidth="11.44140625" defaultRowHeight="14.4"/>
  <cols>
    <col min="1" max="1" width="27.77734375" customWidth="1"/>
    <col min="2" max="2" width="22.21875" customWidth="1"/>
    <col min="3" max="3" width="23.21875" customWidth="1"/>
    <col min="4" max="4" width="14.44140625" customWidth="1"/>
    <col min="17" max="17" width="26.21875" bestFit="1" customWidth="1"/>
  </cols>
  <sheetData>
    <row r="1" spans="1:4" hidden="1">
      <c r="A1" s="3"/>
      <c r="B1" s="4"/>
      <c r="C1" s="4"/>
      <c r="D1" s="4"/>
    </row>
    <row r="2" spans="1:4" hidden="1">
      <c r="A2" s="3"/>
      <c r="B2" s="4"/>
      <c r="C2" s="4"/>
      <c r="D2" s="4"/>
    </row>
    <row r="3" spans="1:4" ht="15" hidden="1" thickBot="1">
      <c r="A3" s="3"/>
      <c r="B3" s="4"/>
      <c r="C3" s="4"/>
      <c r="D3" s="4"/>
    </row>
    <row r="4" spans="1:4" hidden="1">
      <c r="A4" s="475" t="s">
        <v>631</v>
      </c>
      <c r="B4" s="476"/>
      <c r="C4" s="476"/>
      <c r="D4" s="477"/>
    </row>
    <row r="5" spans="1:4" ht="14.55" hidden="1" customHeight="1">
      <c r="A5" s="473" t="s">
        <v>55</v>
      </c>
      <c r="B5" s="478" t="s">
        <v>6</v>
      </c>
      <c r="C5" s="474" t="s">
        <v>56</v>
      </c>
      <c r="D5" s="479" t="s">
        <v>603</v>
      </c>
    </row>
    <row r="6" spans="1:4" hidden="1">
      <c r="A6" s="473"/>
      <c r="B6" s="478"/>
      <c r="C6" s="474"/>
      <c r="D6" s="479"/>
    </row>
    <row r="7" spans="1:4" hidden="1">
      <c r="A7" s="473"/>
      <c r="B7" s="478"/>
      <c r="C7" s="474"/>
      <c r="D7" s="479"/>
    </row>
    <row r="8" spans="1:4" ht="15" hidden="1" thickBot="1">
      <c r="A8" s="1">
        <v>9</v>
      </c>
      <c r="B8" s="2">
        <v>0</v>
      </c>
      <c r="C8" s="2">
        <v>1</v>
      </c>
      <c r="D8" s="6">
        <f>SUM(A8:C8)</f>
        <v>10</v>
      </c>
    </row>
    <row r="9" spans="1:4" hidden="1"/>
    <row r="10" spans="1:4" ht="15" hidden="1" thickBot="1"/>
    <row r="11" spans="1:4" hidden="1">
      <c r="A11" s="471" t="s">
        <v>58</v>
      </c>
      <c r="B11" s="472"/>
    </row>
    <row r="12" spans="1:4" hidden="1">
      <c r="A12" s="473" t="s">
        <v>59</v>
      </c>
      <c r="B12" s="474" t="s">
        <v>60</v>
      </c>
    </row>
    <row r="13" spans="1:4" hidden="1">
      <c r="A13" s="473"/>
      <c r="B13" s="474"/>
    </row>
    <row r="14" spans="1:4">
      <c r="A14" s="473"/>
      <c r="B14" s="474"/>
    </row>
    <row r="15" spans="1:4" ht="15" thickBot="1">
      <c r="A15" s="1">
        <v>9</v>
      </c>
      <c r="B15" s="2">
        <v>1</v>
      </c>
    </row>
    <row r="18" spans="1:38" s="133" customFormat="1" ht="27" customHeight="1">
      <c r="A18" s="429" t="s">
        <v>69</v>
      </c>
      <c r="B18" s="432" t="s">
        <v>401</v>
      </c>
      <c r="C18" s="433"/>
      <c r="D18" s="433"/>
      <c r="E18" s="434"/>
      <c r="F18" s="435" t="s">
        <v>71</v>
      </c>
      <c r="G18" s="436"/>
      <c r="H18" s="436"/>
      <c r="I18" s="436"/>
      <c r="J18" s="436"/>
      <c r="K18" s="436"/>
      <c r="L18" s="436"/>
      <c r="M18" s="436"/>
      <c r="N18" s="436"/>
      <c r="O18" s="436"/>
      <c r="P18" s="436"/>
      <c r="Q18" s="436"/>
      <c r="R18" s="437"/>
      <c r="S18" s="139" t="s">
        <v>72</v>
      </c>
      <c r="T18" s="140"/>
      <c r="U18" s="140"/>
      <c r="V18" s="140"/>
      <c r="W18" s="140"/>
      <c r="X18" s="140"/>
      <c r="Y18" s="140"/>
      <c r="Z18" s="140"/>
      <c r="AA18" s="498" t="s">
        <v>72</v>
      </c>
      <c r="AB18" s="499"/>
      <c r="AC18" s="499"/>
      <c r="AD18" s="499"/>
      <c r="AE18" s="140"/>
      <c r="AF18" s="140"/>
      <c r="AG18" s="140"/>
      <c r="AH18" s="141"/>
      <c r="AI18" s="441" t="s">
        <v>73</v>
      </c>
      <c r="AJ18" s="442"/>
      <c r="AK18" s="442"/>
      <c r="AL18" s="442"/>
    </row>
    <row r="19" spans="1:38" s="133" customFormat="1" ht="19.5" customHeight="1">
      <c r="A19" s="430"/>
      <c r="B19" s="445" t="s">
        <v>402</v>
      </c>
      <c r="C19" s="445" t="s">
        <v>403</v>
      </c>
      <c r="D19" s="445" t="s">
        <v>404</v>
      </c>
      <c r="E19" s="445" t="s">
        <v>405</v>
      </c>
      <c r="F19" s="446" t="s">
        <v>78</v>
      </c>
      <c r="G19" s="516" t="s">
        <v>79</v>
      </c>
      <c r="H19" s="517"/>
      <c r="I19" s="517"/>
      <c r="J19" s="517"/>
      <c r="K19" s="517"/>
      <c r="L19" s="517"/>
      <c r="M19" s="517"/>
      <c r="N19" s="517"/>
      <c r="O19" s="518"/>
      <c r="P19" s="519" t="s">
        <v>80</v>
      </c>
      <c r="Q19" s="446" t="s">
        <v>406</v>
      </c>
      <c r="R19" s="446" t="s">
        <v>407</v>
      </c>
      <c r="S19" s="452" t="s">
        <v>83</v>
      </c>
      <c r="T19" s="453"/>
      <c r="U19" s="453"/>
      <c r="V19" s="454"/>
      <c r="W19" s="452" t="s">
        <v>84</v>
      </c>
      <c r="X19" s="453"/>
      <c r="Y19" s="453"/>
      <c r="Z19" s="454"/>
      <c r="AA19" s="452" t="s">
        <v>85</v>
      </c>
      <c r="AB19" s="453"/>
      <c r="AC19" s="453"/>
      <c r="AD19" s="454"/>
      <c r="AE19" s="452" t="s">
        <v>86</v>
      </c>
      <c r="AF19" s="453"/>
      <c r="AG19" s="453"/>
      <c r="AH19" s="454"/>
      <c r="AI19" s="443"/>
      <c r="AJ19" s="444"/>
      <c r="AK19" s="444"/>
      <c r="AL19" s="444"/>
    </row>
    <row r="20" spans="1:38" s="133" customFormat="1" ht="26.55" customHeight="1">
      <c r="A20" s="430"/>
      <c r="B20" s="445"/>
      <c r="C20" s="445"/>
      <c r="D20" s="445"/>
      <c r="E20" s="445"/>
      <c r="F20" s="446"/>
      <c r="G20" s="455" t="s">
        <v>408</v>
      </c>
      <c r="H20" s="455" t="s">
        <v>409</v>
      </c>
      <c r="I20" s="432" t="s">
        <v>410</v>
      </c>
      <c r="J20" s="433"/>
      <c r="K20" s="433"/>
      <c r="L20" s="433"/>
      <c r="M20" s="433"/>
      <c r="N20" s="434"/>
      <c r="O20" s="21" t="s">
        <v>90</v>
      </c>
      <c r="P20" s="519"/>
      <c r="Q20" s="446"/>
      <c r="R20" s="446"/>
      <c r="S20" s="456" t="s">
        <v>91</v>
      </c>
      <c r="T20" s="456" t="s">
        <v>92</v>
      </c>
      <c r="U20" s="456" t="s">
        <v>21</v>
      </c>
      <c r="V20" s="456" t="s">
        <v>93</v>
      </c>
      <c r="W20" s="456" t="s">
        <v>91</v>
      </c>
      <c r="X20" s="456" t="s">
        <v>92</v>
      </c>
      <c r="Y20" s="456" t="s">
        <v>21</v>
      </c>
      <c r="Z20" s="456" t="s">
        <v>93</v>
      </c>
      <c r="AA20" s="456" t="s">
        <v>91</v>
      </c>
      <c r="AB20" s="456" t="s">
        <v>92</v>
      </c>
      <c r="AC20" s="456" t="s">
        <v>21</v>
      </c>
      <c r="AD20" s="456" t="s">
        <v>93</v>
      </c>
      <c r="AE20" s="456" t="s">
        <v>91</v>
      </c>
      <c r="AF20" s="456" t="s">
        <v>92</v>
      </c>
      <c r="AG20" s="456" t="s">
        <v>21</v>
      </c>
      <c r="AH20" s="456" t="s">
        <v>93</v>
      </c>
      <c r="AI20" s="457" t="s">
        <v>94</v>
      </c>
      <c r="AJ20" s="460" t="s">
        <v>95</v>
      </c>
      <c r="AK20" s="460" t="s">
        <v>26</v>
      </c>
      <c r="AL20" s="460" t="s">
        <v>93</v>
      </c>
    </row>
    <row r="21" spans="1:38" s="133" customFormat="1" ht="19.5" customHeight="1">
      <c r="A21" s="431"/>
      <c r="B21" s="445"/>
      <c r="C21" s="445"/>
      <c r="D21" s="445"/>
      <c r="E21" s="445"/>
      <c r="F21" s="447"/>
      <c r="G21" s="447"/>
      <c r="H21" s="447"/>
      <c r="I21" s="22">
        <v>1</v>
      </c>
      <c r="J21" s="22">
        <v>2</v>
      </c>
      <c r="K21" s="22" t="s">
        <v>96</v>
      </c>
      <c r="L21" s="22">
        <v>3</v>
      </c>
      <c r="M21" s="22">
        <v>4</v>
      </c>
      <c r="N21" s="22" t="s">
        <v>97</v>
      </c>
      <c r="O21" s="22" t="s">
        <v>98</v>
      </c>
      <c r="P21" s="520"/>
      <c r="Q21" s="447"/>
      <c r="R21" s="447"/>
      <c r="S21" s="457"/>
      <c r="T21" s="457"/>
      <c r="U21" s="457"/>
      <c r="V21" s="457"/>
      <c r="W21" s="457"/>
      <c r="X21" s="457"/>
      <c r="Y21" s="457"/>
      <c r="Z21" s="457"/>
      <c r="AA21" s="457"/>
      <c r="AB21" s="457"/>
      <c r="AC21" s="457"/>
      <c r="AD21" s="457"/>
      <c r="AE21" s="457"/>
      <c r="AF21" s="457"/>
      <c r="AG21" s="457"/>
      <c r="AH21" s="457"/>
      <c r="AI21" s="465"/>
      <c r="AJ21" s="438"/>
      <c r="AK21" s="438"/>
      <c r="AL21" s="438"/>
    </row>
    <row r="22" spans="1:38" s="133" customFormat="1" ht="51" customHeight="1" thickBot="1">
      <c r="A22" s="142">
        <v>14</v>
      </c>
      <c r="B22" s="143">
        <v>0</v>
      </c>
      <c r="C22" s="143">
        <v>0</v>
      </c>
      <c r="D22" s="143">
        <v>0</v>
      </c>
      <c r="E22" s="143">
        <v>0</v>
      </c>
      <c r="F22" s="44" t="s">
        <v>653</v>
      </c>
      <c r="G22" s="40" t="s">
        <v>100</v>
      </c>
      <c r="H22" s="40" t="s">
        <v>297</v>
      </c>
      <c r="I22" s="41">
        <v>0</v>
      </c>
      <c r="J22" s="41">
        <v>0</v>
      </c>
      <c r="K22" s="214">
        <v>0</v>
      </c>
      <c r="L22" s="41">
        <v>0</v>
      </c>
      <c r="M22" s="196">
        <v>1</v>
      </c>
      <c r="N22" s="214">
        <v>1</v>
      </c>
      <c r="O22" s="214">
        <v>1</v>
      </c>
      <c r="P22" s="91"/>
      <c r="Q22" s="399" t="s">
        <v>654</v>
      </c>
      <c r="R22" s="34"/>
      <c r="S22" s="32">
        <v>0</v>
      </c>
      <c r="T22" s="33" t="s">
        <v>716</v>
      </c>
      <c r="U22" s="34" t="s">
        <v>717</v>
      </c>
      <c r="V22" s="34"/>
      <c r="W22" s="32">
        <v>0</v>
      </c>
      <c r="X22" s="33" t="s">
        <v>716</v>
      </c>
      <c r="Y22" s="34" t="s">
        <v>717</v>
      </c>
      <c r="Z22" s="34"/>
      <c r="AA22" s="35">
        <v>0</v>
      </c>
      <c r="AB22" s="33" t="s">
        <v>716</v>
      </c>
      <c r="AC22" s="34" t="s">
        <v>717</v>
      </c>
      <c r="AD22" s="36"/>
      <c r="AE22" s="32">
        <v>1</v>
      </c>
      <c r="AF22" s="33">
        <v>1</v>
      </c>
      <c r="AG22" s="34" t="s">
        <v>717</v>
      </c>
      <c r="AH22" s="34"/>
      <c r="AI22" s="32">
        <v>1</v>
      </c>
      <c r="AJ22" s="37">
        <v>1</v>
      </c>
      <c r="AK22" s="34" t="s">
        <v>718</v>
      </c>
      <c r="AL22" s="34"/>
    </row>
    <row r="23" spans="1:38" s="133" customFormat="1" ht="51" customHeight="1" thickTop="1" thickBot="1">
      <c r="A23" s="142">
        <v>15</v>
      </c>
      <c r="B23" s="143">
        <v>0</v>
      </c>
      <c r="C23" s="143">
        <v>0</v>
      </c>
      <c r="D23" s="143">
        <v>0</v>
      </c>
      <c r="E23" s="143">
        <v>0</v>
      </c>
      <c r="F23" s="44" t="s">
        <v>655</v>
      </c>
      <c r="G23" s="40" t="s">
        <v>100</v>
      </c>
      <c r="H23" s="40" t="s">
        <v>297</v>
      </c>
      <c r="I23" s="41">
        <v>0</v>
      </c>
      <c r="J23" s="41">
        <v>0</v>
      </c>
      <c r="K23" s="214">
        <v>0</v>
      </c>
      <c r="L23" s="41">
        <v>0</v>
      </c>
      <c r="M23" s="196">
        <v>1</v>
      </c>
      <c r="N23" s="214">
        <v>1</v>
      </c>
      <c r="O23" s="214">
        <v>1</v>
      </c>
      <c r="P23" s="91"/>
      <c r="Q23" s="399" t="s">
        <v>654</v>
      </c>
      <c r="R23" s="34"/>
      <c r="S23" s="32">
        <v>2</v>
      </c>
      <c r="T23" s="33" t="s">
        <v>716</v>
      </c>
      <c r="U23" s="34" t="s">
        <v>717</v>
      </c>
      <c r="V23" s="34"/>
      <c r="W23" s="32">
        <v>21</v>
      </c>
      <c r="X23" s="33" t="s">
        <v>716</v>
      </c>
      <c r="Y23" s="34" t="s">
        <v>717</v>
      </c>
      <c r="Z23" s="34"/>
      <c r="AA23" s="35">
        <v>13</v>
      </c>
      <c r="AB23" s="33" t="s">
        <v>716</v>
      </c>
      <c r="AC23" s="34" t="s">
        <v>717</v>
      </c>
      <c r="AD23" s="36"/>
      <c r="AE23" s="32">
        <v>19</v>
      </c>
      <c r="AF23" s="33">
        <v>19</v>
      </c>
      <c r="AG23" s="34" t="s">
        <v>717</v>
      </c>
      <c r="AH23" s="34"/>
      <c r="AI23" s="32">
        <v>55</v>
      </c>
      <c r="AJ23" s="37">
        <v>55</v>
      </c>
      <c r="AK23" s="34" t="s">
        <v>718</v>
      </c>
      <c r="AL23" s="34"/>
    </row>
    <row r="24" spans="1:38" s="133" customFormat="1" ht="51" customHeight="1" thickTop="1" thickBot="1">
      <c r="A24" s="142">
        <v>16</v>
      </c>
      <c r="B24" s="143">
        <v>0</v>
      </c>
      <c r="C24" s="143">
        <v>0</v>
      </c>
      <c r="D24" s="143">
        <v>0</v>
      </c>
      <c r="E24" s="143">
        <v>0</v>
      </c>
      <c r="F24" s="44" t="s">
        <v>656</v>
      </c>
      <c r="G24" s="40" t="s">
        <v>648</v>
      </c>
      <c r="H24" s="40" t="s">
        <v>200</v>
      </c>
      <c r="I24" s="196">
        <v>1</v>
      </c>
      <c r="J24" s="196">
        <v>1</v>
      </c>
      <c r="K24" s="214">
        <v>2</v>
      </c>
      <c r="L24" s="196">
        <v>1</v>
      </c>
      <c r="M24" s="196">
        <v>1</v>
      </c>
      <c r="N24" s="214">
        <v>2</v>
      </c>
      <c r="O24" s="214">
        <v>4</v>
      </c>
      <c r="P24" s="91"/>
      <c r="Q24" s="399" t="s">
        <v>654</v>
      </c>
      <c r="R24" s="34"/>
      <c r="S24" s="32">
        <v>0</v>
      </c>
      <c r="T24" s="33">
        <v>0</v>
      </c>
      <c r="U24" s="34" t="s">
        <v>719</v>
      </c>
      <c r="V24" s="34"/>
      <c r="W24" s="32">
        <v>6</v>
      </c>
      <c r="X24" s="33">
        <v>6</v>
      </c>
      <c r="Y24" s="34" t="s">
        <v>717</v>
      </c>
      <c r="Z24" s="34"/>
      <c r="AA24" s="35">
        <v>1</v>
      </c>
      <c r="AB24" s="33">
        <v>1</v>
      </c>
      <c r="AC24" s="34" t="s">
        <v>717</v>
      </c>
      <c r="AD24" s="36"/>
      <c r="AE24" s="32">
        <v>1</v>
      </c>
      <c r="AF24" s="33">
        <v>1</v>
      </c>
      <c r="AG24" s="34" t="s">
        <v>717</v>
      </c>
      <c r="AH24" s="34"/>
      <c r="AI24" s="32">
        <v>8</v>
      </c>
      <c r="AJ24" s="37">
        <v>2</v>
      </c>
      <c r="AK24" s="34" t="s">
        <v>718</v>
      </c>
      <c r="AL24" s="34"/>
    </row>
    <row r="25" spans="1:38" s="133" customFormat="1" ht="51" customHeight="1" thickTop="1" thickBot="1">
      <c r="A25" s="142">
        <v>17</v>
      </c>
      <c r="B25" s="143">
        <v>0</v>
      </c>
      <c r="C25" s="143">
        <v>0</v>
      </c>
      <c r="D25" s="143">
        <v>0</v>
      </c>
      <c r="E25" s="143">
        <v>0</v>
      </c>
      <c r="F25" s="44" t="s">
        <v>657</v>
      </c>
      <c r="G25" s="40" t="s">
        <v>648</v>
      </c>
      <c r="H25" s="40" t="s">
        <v>200</v>
      </c>
      <c r="I25" s="196">
        <v>1</v>
      </c>
      <c r="J25" s="196">
        <v>1</v>
      </c>
      <c r="K25" s="214">
        <v>2</v>
      </c>
      <c r="L25" s="196">
        <v>1</v>
      </c>
      <c r="M25" s="196">
        <v>1</v>
      </c>
      <c r="N25" s="214">
        <v>2</v>
      </c>
      <c r="O25" s="214">
        <v>4</v>
      </c>
      <c r="P25" s="91"/>
      <c r="Q25" s="399" t="s">
        <v>654</v>
      </c>
      <c r="R25" s="34"/>
      <c r="S25" s="32">
        <v>0</v>
      </c>
      <c r="T25" s="33">
        <v>0</v>
      </c>
      <c r="U25" s="34" t="s">
        <v>719</v>
      </c>
      <c r="V25" s="34"/>
      <c r="W25" s="32">
        <v>2</v>
      </c>
      <c r="X25" s="33">
        <v>2</v>
      </c>
      <c r="Y25" s="34" t="s">
        <v>717</v>
      </c>
      <c r="Z25" s="34"/>
      <c r="AA25" s="35">
        <v>1</v>
      </c>
      <c r="AB25" s="33">
        <v>1</v>
      </c>
      <c r="AC25" s="34" t="s">
        <v>717</v>
      </c>
      <c r="AD25" s="36"/>
      <c r="AE25" s="32">
        <v>1</v>
      </c>
      <c r="AF25" s="33">
        <v>1</v>
      </c>
      <c r="AG25" s="34" t="s">
        <v>717</v>
      </c>
      <c r="AH25" s="34"/>
      <c r="AI25" s="32">
        <v>4</v>
      </c>
      <c r="AJ25" s="37">
        <v>1</v>
      </c>
      <c r="AK25" s="34" t="s">
        <v>718</v>
      </c>
      <c r="AL25" s="34"/>
    </row>
    <row r="26" spans="1:38" s="133" customFormat="1" ht="51" customHeight="1" thickTop="1" thickBot="1">
      <c r="A26" s="142">
        <v>18</v>
      </c>
      <c r="B26" s="143">
        <v>0</v>
      </c>
      <c r="C26" s="143">
        <v>0</v>
      </c>
      <c r="D26" s="143">
        <v>0</v>
      </c>
      <c r="E26" s="143">
        <v>0</v>
      </c>
      <c r="F26" s="44" t="s">
        <v>658</v>
      </c>
      <c r="G26" s="40" t="s">
        <v>158</v>
      </c>
      <c r="H26" s="40" t="s">
        <v>159</v>
      </c>
      <c r="I26" s="196">
        <v>1</v>
      </c>
      <c r="J26" s="196">
        <v>1</v>
      </c>
      <c r="K26" s="214">
        <v>2</v>
      </c>
      <c r="L26" s="196">
        <v>1</v>
      </c>
      <c r="M26" s="196">
        <v>1</v>
      </c>
      <c r="N26" s="214">
        <v>2</v>
      </c>
      <c r="O26" s="214">
        <v>4</v>
      </c>
      <c r="P26" s="91"/>
      <c r="Q26" s="399" t="s">
        <v>654</v>
      </c>
      <c r="R26" s="34"/>
      <c r="S26" s="32">
        <v>0</v>
      </c>
      <c r="T26" s="33">
        <v>0</v>
      </c>
      <c r="U26" s="34" t="s">
        <v>719</v>
      </c>
      <c r="V26" s="34"/>
      <c r="W26" s="32">
        <v>2</v>
      </c>
      <c r="X26" s="33">
        <v>2</v>
      </c>
      <c r="Y26" s="34" t="s">
        <v>717</v>
      </c>
      <c r="Z26" s="34"/>
      <c r="AA26" s="35">
        <v>2</v>
      </c>
      <c r="AB26" s="33">
        <v>2</v>
      </c>
      <c r="AC26" s="34" t="s">
        <v>717</v>
      </c>
      <c r="AD26" s="36"/>
      <c r="AE26" s="32">
        <v>1</v>
      </c>
      <c r="AF26" s="33">
        <v>1</v>
      </c>
      <c r="AG26" s="34" t="s">
        <v>717</v>
      </c>
      <c r="AH26" s="34"/>
      <c r="AI26" s="32">
        <v>5</v>
      </c>
      <c r="AJ26" s="37">
        <v>1.25</v>
      </c>
      <c r="AK26" s="34" t="s">
        <v>718</v>
      </c>
      <c r="AL26" s="34"/>
    </row>
    <row r="27" spans="1:38" s="133" customFormat="1" ht="51" customHeight="1" thickTop="1" thickBot="1">
      <c r="A27" s="142">
        <v>19</v>
      </c>
      <c r="B27" s="143">
        <v>0</v>
      </c>
      <c r="C27" s="143">
        <v>0</v>
      </c>
      <c r="D27" s="143">
        <v>0</v>
      </c>
      <c r="E27" s="143">
        <v>0</v>
      </c>
      <c r="F27" s="44" t="s">
        <v>659</v>
      </c>
      <c r="G27" s="40" t="s">
        <v>158</v>
      </c>
      <c r="H27" s="40" t="s">
        <v>164</v>
      </c>
      <c r="I27" s="41">
        <v>0</v>
      </c>
      <c r="J27" s="41">
        <v>0</v>
      </c>
      <c r="K27" s="214">
        <v>0</v>
      </c>
      <c r="L27" s="41">
        <v>0</v>
      </c>
      <c r="M27" s="196">
        <v>1</v>
      </c>
      <c r="N27" s="214">
        <v>1</v>
      </c>
      <c r="O27" s="214">
        <v>1</v>
      </c>
      <c r="P27" s="91"/>
      <c r="Q27" s="399" t="s">
        <v>654</v>
      </c>
      <c r="R27" s="34"/>
      <c r="S27" s="32">
        <v>0</v>
      </c>
      <c r="T27" s="33" t="s">
        <v>716</v>
      </c>
      <c r="U27" s="34" t="s">
        <v>717</v>
      </c>
      <c r="V27" s="34"/>
      <c r="W27" s="32">
        <v>0</v>
      </c>
      <c r="X27" s="33" t="s">
        <v>716</v>
      </c>
      <c r="Y27" s="34" t="s">
        <v>717</v>
      </c>
      <c r="Z27" s="34"/>
      <c r="AA27" s="35">
        <v>0</v>
      </c>
      <c r="AB27" s="33" t="s">
        <v>716</v>
      </c>
      <c r="AC27" s="34" t="s">
        <v>717</v>
      </c>
      <c r="AD27" s="36"/>
      <c r="AE27" s="32">
        <v>0</v>
      </c>
      <c r="AF27" s="33">
        <v>0</v>
      </c>
      <c r="AG27" s="34" t="s">
        <v>719</v>
      </c>
      <c r="AH27" s="34" t="s">
        <v>660</v>
      </c>
      <c r="AI27" s="32">
        <v>0</v>
      </c>
      <c r="AJ27" s="37">
        <v>0</v>
      </c>
      <c r="AK27" s="34" t="s">
        <v>720</v>
      </c>
      <c r="AL27" s="34" t="s">
        <v>660</v>
      </c>
    </row>
    <row r="28" spans="1:38" s="133" customFormat="1" ht="26.1" customHeight="1" thickTop="1" thickBot="1">
      <c r="A28" s="142">
        <v>31</v>
      </c>
      <c r="B28" s="143">
        <v>0</v>
      </c>
      <c r="C28" s="143">
        <v>0</v>
      </c>
      <c r="D28" s="143">
        <v>0</v>
      </c>
      <c r="E28" s="143">
        <v>0</v>
      </c>
      <c r="F28" s="44" t="s">
        <v>678</v>
      </c>
      <c r="G28" s="40" t="s">
        <v>100</v>
      </c>
      <c r="H28" s="40" t="s">
        <v>297</v>
      </c>
      <c r="I28" s="41">
        <v>0</v>
      </c>
      <c r="J28" s="41">
        <v>0</v>
      </c>
      <c r="K28" s="28">
        <v>0</v>
      </c>
      <c r="L28" s="41">
        <v>0</v>
      </c>
      <c r="M28" s="41">
        <v>0</v>
      </c>
      <c r="N28" s="28">
        <v>0</v>
      </c>
      <c r="O28" s="28">
        <v>0</v>
      </c>
      <c r="P28" s="30"/>
      <c r="Q28" s="399" t="s">
        <v>654</v>
      </c>
      <c r="R28" s="34"/>
      <c r="S28" s="32">
        <v>0</v>
      </c>
      <c r="T28" s="33" t="s">
        <v>716</v>
      </c>
      <c r="U28" s="34" t="s">
        <v>717</v>
      </c>
      <c r="V28" s="34"/>
      <c r="W28" s="32">
        <v>69</v>
      </c>
      <c r="X28" s="33" t="s">
        <v>716</v>
      </c>
      <c r="Y28" s="34" t="s">
        <v>717</v>
      </c>
      <c r="Z28" s="34"/>
      <c r="AA28" s="35">
        <v>39</v>
      </c>
      <c r="AB28" s="33" t="s">
        <v>716</v>
      </c>
      <c r="AC28" s="34" t="s">
        <v>717</v>
      </c>
      <c r="AD28" s="36"/>
      <c r="AE28" s="32">
        <v>69</v>
      </c>
      <c r="AF28" s="33" t="s">
        <v>716</v>
      </c>
      <c r="AG28" s="34" t="s">
        <v>717</v>
      </c>
      <c r="AH28" s="34"/>
      <c r="AI28" s="32">
        <v>177</v>
      </c>
      <c r="AJ28" s="37" t="s">
        <v>716</v>
      </c>
      <c r="AK28" s="34" t="s">
        <v>718</v>
      </c>
      <c r="AL28" s="34"/>
    </row>
    <row r="29" spans="1:38" s="133" customFormat="1" ht="51" customHeight="1" thickTop="1" thickBot="1">
      <c r="A29" s="142">
        <v>32</v>
      </c>
      <c r="B29" s="143">
        <v>0</v>
      </c>
      <c r="C29" s="143">
        <v>0</v>
      </c>
      <c r="D29" s="143">
        <v>0</v>
      </c>
      <c r="E29" s="143">
        <v>0</v>
      </c>
      <c r="F29" s="44" t="s">
        <v>679</v>
      </c>
      <c r="G29" s="40" t="s">
        <v>100</v>
      </c>
      <c r="H29" s="40" t="s">
        <v>297</v>
      </c>
      <c r="I29" s="41">
        <v>0</v>
      </c>
      <c r="J29" s="41">
        <v>0</v>
      </c>
      <c r="K29" s="28">
        <v>0</v>
      </c>
      <c r="L29" s="41">
        <v>0</v>
      </c>
      <c r="M29" s="41">
        <v>0</v>
      </c>
      <c r="N29" s="28">
        <v>0</v>
      </c>
      <c r="O29" s="28">
        <v>0</v>
      </c>
      <c r="P29" s="30"/>
      <c r="Q29" s="399" t="s">
        <v>654</v>
      </c>
      <c r="R29" s="34"/>
      <c r="S29" s="32">
        <v>13</v>
      </c>
      <c r="T29" s="33" t="s">
        <v>716</v>
      </c>
      <c r="U29" s="34" t="s">
        <v>717</v>
      </c>
      <c r="V29" s="34"/>
      <c r="W29" s="32">
        <v>15</v>
      </c>
      <c r="X29" s="33" t="s">
        <v>716</v>
      </c>
      <c r="Y29" s="34" t="s">
        <v>717</v>
      </c>
      <c r="Z29" s="34"/>
      <c r="AA29" s="35">
        <v>2</v>
      </c>
      <c r="AB29" s="33" t="s">
        <v>716</v>
      </c>
      <c r="AC29" s="34" t="s">
        <v>717</v>
      </c>
      <c r="AD29" s="36"/>
      <c r="AE29" s="32">
        <v>0</v>
      </c>
      <c r="AF29" s="33" t="s">
        <v>716</v>
      </c>
      <c r="AG29" s="34" t="s">
        <v>717</v>
      </c>
      <c r="AH29" s="34"/>
      <c r="AI29" s="32">
        <v>30</v>
      </c>
      <c r="AJ29" s="37" t="s">
        <v>716</v>
      </c>
      <c r="AK29" s="34" t="s">
        <v>718</v>
      </c>
      <c r="AL29" s="34"/>
    </row>
    <row r="30" spans="1:38" s="133" customFormat="1" ht="51" customHeight="1" thickTop="1" thickBot="1">
      <c r="A30" s="142">
        <v>33</v>
      </c>
      <c r="B30" s="143">
        <v>0</v>
      </c>
      <c r="C30" s="143">
        <v>0</v>
      </c>
      <c r="D30" s="143">
        <v>0</v>
      </c>
      <c r="E30" s="143">
        <v>0</v>
      </c>
      <c r="F30" s="44" t="s">
        <v>680</v>
      </c>
      <c r="G30" s="40" t="s">
        <v>100</v>
      </c>
      <c r="H30" s="40" t="s">
        <v>297</v>
      </c>
      <c r="I30" s="41">
        <v>0</v>
      </c>
      <c r="J30" s="41">
        <v>0</v>
      </c>
      <c r="K30" s="28">
        <v>0</v>
      </c>
      <c r="L30" s="41">
        <v>0</v>
      </c>
      <c r="M30" s="41">
        <v>0</v>
      </c>
      <c r="N30" s="28">
        <v>0</v>
      </c>
      <c r="O30" s="28">
        <v>0</v>
      </c>
      <c r="P30" s="30"/>
      <c r="Q30" s="399" t="s">
        <v>654</v>
      </c>
      <c r="R30" s="34"/>
      <c r="S30" s="32">
        <v>0</v>
      </c>
      <c r="T30" s="33" t="s">
        <v>716</v>
      </c>
      <c r="U30" s="34" t="s">
        <v>717</v>
      </c>
      <c r="V30" s="34"/>
      <c r="W30" s="32">
        <v>628</v>
      </c>
      <c r="X30" s="33" t="s">
        <v>716</v>
      </c>
      <c r="Y30" s="34" t="s">
        <v>717</v>
      </c>
      <c r="Z30" s="34"/>
      <c r="AA30" s="35">
        <v>65</v>
      </c>
      <c r="AB30" s="33" t="s">
        <v>716</v>
      </c>
      <c r="AC30" s="34" t="s">
        <v>717</v>
      </c>
      <c r="AD30" s="36"/>
      <c r="AE30" s="32">
        <v>335</v>
      </c>
      <c r="AF30" s="33" t="s">
        <v>716</v>
      </c>
      <c r="AG30" s="34" t="s">
        <v>717</v>
      </c>
      <c r="AH30" s="34"/>
      <c r="AI30" s="32">
        <v>1028</v>
      </c>
      <c r="AJ30" s="37" t="s">
        <v>716</v>
      </c>
      <c r="AK30" s="34" t="s">
        <v>718</v>
      </c>
      <c r="AL30" s="34"/>
    </row>
    <row r="31" spans="1:38" s="133" customFormat="1" ht="51" customHeight="1" thickTop="1" thickBot="1">
      <c r="A31" s="142">
        <v>33</v>
      </c>
      <c r="B31" s="143">
        <v>0</v>
      </c>
      <c r="C31" s="143">
        <v>0</v>
      </c>
      <c r="D31" s="143">
        <v>0</v>
      </c>
      <c r="E31" s="143">
        <v>0</v>
      </c>
      <c r="F31" s="44" t="s">
        <v>681</v>
      </c>
      <c r="G31" s="40" t="s">
        <v>100</v>
      </c>
      <c r="H31" s="40" t="s">
        <v>297</v>
      </c>
      <c r="I31" s="41">
        <v>0</v>
      </c>
      <c r="J31" s="41">
        <v>0</v>
      </c>
      <c r="K31" s="28">
        <v>0</v>
      </c>
      <c r="L31" s="41">
        <v>0</v>
      </c>
      <c r="M31" s="41">
        <v>0</v>
      </c>
      <c r="N31" s="28">
        <v>0</v>
      </c>
      <c r="O31" s="28">
        <v>0</v>
      </c>
      <c r="P31" s="30"/>
      <c r="Q31" s="399" t="s">
        <v>654</v>
      </c>
      <c r="R31" s="34"/>
      <c r="S31" s="32">
        <v>5</v>
      </c>
      <c r="T31" s="33" t="s">
        <v>716</v>
      </c>
      <c r="U31" s="34" t="s">
        <v>717</v>
      </c>
      <c r="V31" s="34"/>
      <c r="W31" s="32">
        <v>0</v>
      </c>
      <c r="X31" s="33" t="s">
        <v>716</v>
      </c>
      <c r="Y31" s="34" t="s">
        <v>717</v>
      </c>
      <c r="Z31" s="34"/>
      <c r="AA31" s="35">
        <v>0</v>
      </c>
      <c r="AB31" s="33" t="s">
        <v>716</v>
      </c>
      <c r="AC31" s="34" t="s">
        <v>717</v>
      </c>
      <c r="AD31" s="36"/>
      <c r="AE31" s="32">
        <v>0</v>
      </c>
      <c r="AF31" s="33" t="s">
        <v>716</v>
      </c>
      <c r="AG31" s="34" t="s">
        <v>717</v>
      </c>
      <c r="AH31" s="34"/>
      <c r="AI31" s="32">
        <v>5</v>
      </c>
      <c r="AJ31" s="37" t="s">
        <v>716</v>
      </c>
      <c r="AK31" s="34" t="s">
        <v>718</v>
      </c>
      <c r="AL31" s="34"/>
    </row>
    <row r="32" spans="1:38" ht="15" thickTop="1"/>
  </sheetData>
  <protectedRanges>
    <protectedRange sqref="AL22:AL27" name="Rango3_5"/>
    <protectedRange sqref="AH22:AH27" name="Rango2_5"/>
    <protectedRange sqref="AE22:AE27" name="Rango1_5"/>
    <protectedRange sqref="AL28:AL31" name="Rango3_6"/>
    <protectedRange sqref="AH28:AH31" name="Rango2_6"/>
    <protectedRange sqref="AE28:AE31" name="Rango1_6"/>
  </protectedRanges>
  <autoFilter ref="S20:AL31" xr:uid="{61363D86-C6CF-4137-A5DF-621377B7F83E}"/>
  <mergeCells count="49">
    <mergeCell ref="AG20:AG21"/>
    <mergeCell ref="AH20:AH21"/>
    <mergeCell ref="AB20:AB21"/>
    <mergeCell ref="P19:P21"/>
    <mergeCell ref="Q19:Q21"/>
    <mergeCell ref="R19:R21"/>
    <mergeCell ref="AA19:AD19"/>
    <mergeCell ref="AE19:AH19"/>
    <mergeCell ref="Z20:Z21"/>
    <mergeCell ref="W19:Z19"/>
    <mergeCell ref="X20:X21"/>
    <mergeCell ref="Y20:Y21"/>
    <mergeCell ref="AF20:AF21"/>
    <mergeCell ref="AA18:AD18"/>
    <mergeCell ref="AI18:AL19"/>
    <mergeCell ref="S20:S21"/>
    <mergeCell ref="T20:T21"/>
    <mergeCell ref="U20:U21"/>
    <mergeCell ref="V20:V21"/>
    <mergeCell ref="W20:W21"/>
    <mergeCell ref="AA20:AA21"/>
    <mergeCell ref="AI20:AI21"/>
    <mergeCell ref="AJ20:AJ21"/>
    <mergeCell ref="AK20:AK21"/>
    <mergeCell ref="AL20:AL21"/>
    <mergeCell ref="AC20:AC21"/>
    <mergeCell ref="AD20:AD21"/>
    <mergeCell ref="AE20:AE21"/>
    <mergeCell ref="S19:V19"/>
    <mergeCell ref="A12:A14"/>
    <mergeCell ref="B12:B14"/>
    <mergeCell ref="B18:E18"/>
    <mergeCell ref="F18:R18"/>
    <mergeCell ref="A18:A21"/>
    <mergeCell ref="B19:B21"/>
    <mergeCell ref="C19:C21"/>
    <mergeCell ref="D19:D21"/>
    <mergeCell ref="E19:E21"/>
    <mergeCell ref="F19:F21"/>
    <mergeCell ref="G20:G21"/>
    <mergeCell ref="H20:H21"/>
    <mergeCell ref="I20:N20"/>
    <mergeCell ref="G19:O19"/>
    <mergeCell ref="A11:B11"/>
    <mergeCell ref="A4:D4"/>
    <mergeCell ref="A5:A7"/>
    <mergeCell ref="B5:B7"/>
    <mergeCell ref="C5:C7"/>
    <mergeCell ref="D5:D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EADEA-F5D3-4BDE-8AB4-260BFE5BF96E}">
  <sheetPr filterMode="1"/>
  <dimension ref="A1:AK96"/>
  <sheetViews>
    <sheetView showGridLines="0" topLeftCell="AA20" zoomScale="140" zoomScaleNormal="140" workbookViewId="0">
      <selection activeCell="AJ32" sqref="AJ32"/>
    </sheetView>
  </sheetViews>
  <sheetFormatPr baseColWidth="10" defaultColWidth="11.44140625" defaultRowHeight="14.4"/>
  <cols>
    <col min="1" max="1" width="27.77734375" customWidth="1"/>
    <col min="2" max="2" width="22.21875" customWidth="1"/>
    <col min="3" max="3" width="23.21875" customWidth="1"/>
    <col min="4" max="4" width="14.44140625" customWidth="1"/>
    <col min="36" max="36" width="11.44140625" style="392"/>
  </cols>
  <sheetData>
    <row r="1" spans="1:4">
      <c r="A1" s="3"/>
      <c r="B1" s="4"/>
      <c r="C1" s="4"/>
      <c r="D1" s="4"/>
    </row>
    <row r="2" spans="1:4">
      <c r="A2" s="3"/>
      <c r="B2" s="4"/>
      <c r="C2" s="4"/>
      <c r="D2" s="4"/>
    </row>
    <row r="3" spans="1:4" ht="15" thickBot="1">
      <c r="A3" s="3"/>
      <c r="B3" s="4"/>
      <c r="C3" s="4"/>
      <c r="D3" s="4"/>
    </row>
    <row r="4" spans="1:4">
      <c r="A4" s="475" t="s">
        <v>721</v>
      </c>
      <c r="B4" s="476"/>
      <c r="C4" s="476"/>
      <c r="D4" s="477"/>
    </row>
    <row r="5" spans="1:4">
      <c r="A5" s="473" t="s">
        <v>55</v>
      </c>
      <c r="B5" s="478" t="s">
        <v>6</v>
      </c>
      <c r="C5" s="474" t="s">
        <v>56</v>
      </c>
      <c r="D5" s="479" t="s">
        <v>603</v>
      </c>
    </row>
    <row r="6" spans="1:4">
      <c r="A6" s="473"/>
      <c r="B6" s="478"/>
      <c r="C6" s="474"/>
      <c r="D6" s="479"/>
    </row>
    <row r="7" spans="1:4">
      <c r="A7" s="473"/>
      <c r="B7" s="478"/>
      <c r="C7" s="474"/>
      <c r="D7" s="479"/>
    </row>
    <row r="8" spans="1:4" ht="15" thickBot="1">
      <c r="A8" s="1">
        <v>60</v>
      </c>
      <c r="B8" s="2">
        <v>0</v>
      </c>
      <c r="C8" s="2">
        <v>11</v>
      </c>
      <c r="D8" s="5">
        <f>SUM(A8:C8)</f>
        <v>71</v>
      </c>
    </row>
    <row r="10" spans="1:4" ht="15" thickBot="1"/>
    <row r="11" spans="1:4">
      <c r="A11" s="471" t="s">
        <v>58</v>
      </c>
      <c r="B11" s="472"/>
    </row>
    <row r="12" spans="1:4">
      <c r="A12" s="473" t="s">
        <v>59</v>
      </c>
      <c r="B12" s="474" t="s">
        <v>60</v>
      </c>
    </row>
    <row r="13" spans="1:4">
      <c r="A13" s="473"/>
      <c r="B13" s="474"/>
    </row>
    <row r="14" spans="1:4">
      <c r="A14" s="473"/>
      <c r="B14" s="474"/>
    </row>
    <row r="15" spans="1:4" ht="15" thickBot="1">
      <c r="A15" s="1">
        <v>68</v>
      </c>
      <c r="B15" s="2">
        <v>3</v>
      </c>
    </row>
    <row r="21" spans="1:37" ht="14.55" customHeight="1">
      <c r="A21" s="429" t="s">
        <v>69</v>
      </c>
      <c r="B21" s="432" t="s">
        <v>401</v>
      </c>
      <c r="C21" s="433"/>
      <c r="D21" s="433"/>
      <c r="E21" s="434"/>
      <c r="F21" s="586" t="s">
        <v>71</v>
      </c>
      <c r="G21" s="587"/>
      <c r="H21" s="587"/>
      <c r="I21" s="587"/>
      <c r="J21" s="587"/>
      <c r="K21" s="587"/>
      <c r="L21" s="436"/>
      <c r="M21" s="436"/>
      <c r="N21" s="436"/>
      <c r="O21" s="436"/>
      <c r="P21" s="436"/>
      <c r="Q21" s="437"/>
      <c r="R21" s="139" t="s">
        <v>72</v>
      </c>
      <c r="S21" s="140"/>
      <c r="T21" s="140"/>
      <c r="U21" s="140"/>
      <c r="V21" s="140"/>
      <c r="W21" s="140"/>
      <c r="X21" s="140"/>
      <c r="Y21" s="140"/>
      <c r="Z21" s="498" t="s">
        <v>72</v>
      </c>
      <c r="AA21" s="499"/>
      <c r="AB21" s="499"/>
      <c r="AC21" s="499"/>
      <c r="AD21" s="140"/>
      <c r="AE21" s="140"/>
      <c r="AF21" s="140"/>
      <c r="AG21" s="141"/>
      <c r="AH21" s="441" t="s">
        <v>73</v>
      </c>
      <c r="AI21" s="442"/>
      <c r="AJ21" s="442"/>
      <c r="AK21" s="442"/>
    </row>
    <row r="22" spans="1:37" ht="14.55" customHeight="1">
      <c r="A22" s="430"/>
      <c r="B22" s="445" t="s">
        <v>402</v>
      </c>
      <c r="C22" s="445" t="s">
        <v>403</v>
      </c>
      <c r="D22" s="445" t="s">
        <v>404</v>
      </c>
      <c r="E22" s="445" t="s">
        <v>405</v>
      </c>
      <c r="F22" s="446" t="s">
        <v>78</v>
      </c>
      <c r="G22" s="516" t="s">
        <v>79</v>
      </c>
      <c r="H22" s="517"/>
      <c r="I22" s="517"/>
      <c r="J22" s="517"/>
      <c r="K22" s="517"/>
      <c r="L22" s="517"/>
      <c r="M22" s="517"/>
      <c r="N22" s="517"/>
      <c r="O22" s="518"/>
      <c r="P22" s="446" t="s">
        <v>406</v>
      </c>
      <c r="Q22" s="446" t="s">
        <v>407</v>
      </c>
      <c r="R22" s="452" t="s">
        <v>83</v>
      </c>
      <c r="S22" s="453"/>
      <c r="T22" s="453"/>
      <c r="U22" s="454"/>
      <c r="V22" s="452" t="s">
        <v>84</v>
      </c>
      <c r="W22" s="453"/>
      <c r="X22" s="453"/>
      <c r="Y22" s="454"/>
      <c r="Z22" s="452" t="s">
        <v>85</v>
      </c>
      <c r="AA22" s="453"/>
      <c r="AB22" s="453"/>
      <c r="AC22" s="454"/>
      <c r="AD22" s="452" t="s">
        <v>86</v>
      </c>
      <c r="AE22" s="453"/>
      <c r="AF22" s="453"/>
      <c r="AG22" s="454"/>
      <c r="AH22" s="443"/>
      <c r="AI22" s="444"/>
      <c r="AJ22" s="444"/>
      <c r="AK22" s="444"/>
    </row>
    <row r="23" spans="1:37" ht="14.55" customHeight="1">
      <c r="A23" s="430"/>
      <c r="B23" s="445"/>
      <c r="C23" s="445"/>
      <c r="D23" s="445"/>
      <c r="E23" s="445"/>
      <c r="F23" s="446"/>
      <c r="G23" s="455" t="s">
        <v>408</v>
      </c>
      <c r="H23" s="455" t="s">
        <v>409</v>
      </c>
      <c r="I23" s="432" t="s">
        <v>410</v>
      </c>
      <c r="J23" s="433"/>
      <c r="K23" s="433"/>
      <c r="L23" s="433"/>
      <c r="M23" s="433"/>
      <c r="N23" s="434"/>
      <c r="O23" s="21" t="s">
        <v>90</v>
      </c>
      <c r="P23" s="446"/>
      <c r="Q23" s="446"/>
      <c r="R23" s="456" t="s">
        <v>91</v>
      </c>
      <c r="S23" s="456" t="s">
        <v>92</v>
      </c>
      <c r="T23" s="456" t="s">
        <v>21</v>
      </c>
      <c r="U23" s="456" t="s">
        <v>93</v>
      </c>
      <c r="V23" s="456" t="s">
        <v>91</v>
      </c>
      <c r="W23" s="456" t="s">
        <v>92</v>
      </c>
      <c r="X23" s="456" t="s">
        <v>21</v>
      </c>
      <c r="Y23" s="456" t="s">
        <v>93</v>
      </c>
      <c r="Z23" s="456" t="s">
        <v>91</v>
      </c>
      <c r="AA23" s="456" t="s">
        <v>92</v>
      </c>
      <c r="AB23" s="456" t="s">
        <v>21</v>
      </c>
      <c r="AC23" s="456" t="s">
        <v>93</v>
      </c>
      <c r="AD23" s="456" t="s">
        <v>91</v>
      </c>
      <c r="AE23" s="456" t="s">
        <v>92</v>
      </c>
      <c r="AF23" s="456" t="s">
        <v>21</v>
      </c>
      <c r="AG23" s="456" t="s">
        <v>93</v>
      </c>
      <c r="AH23" s="457" t="s">
        <v>94</v>
      </c>
      <c r="AI23" s="460" t="s">
        <v>95</v>
      </c>
      <c r="AJ23" s="584" t="s">
        <v>26</v>
      </c>
      <c r="AK23" s="460" t="s">
        <v>93</v>
      </c>
    </row>
    <row r="24" spans="1:37" ht="14.55" hidden="1" customHeight="1">
      <c r="A24" s="431"/>
      <c r="B24" s="445"/>
      <c r="C24" s="445"/>
      <c r="D24" s="445"/>
      <c r="E24" s="445"/>
      <c r="F24" s="447"/>
      <c r="G24" s="447"/>
      <c r="H24" s="447"/>
      <c r="I24" s="22">
        <v>1</v>
      </c>
      <c r="J24" s="22">
        <v>2</v>
      </c>
      <c r="K24" s="22" t="s">
        <v>96</v>
      </c>
      <c r="L24" s="22">
        <v>3</v>
      </c>
      <c r="M24" s="22">
        <v>4</v>
      </c>
      <c r="N24" s="22" t="s">
        <v>97</v>
      </c>
      <c r="O24" s="22" t="s">
        <v>98</v>
      </c>
      <c r="P24" s="447"/>
      <c r="Q24" s="447"/>
      <c r="R24" s="457"/>
      <c r="S24" s="457"/>
      <c r="T24" s="457"/>
      <c r="U24" s="457"/>
      <c r="V24" s="457"/>
      <c r="W24" s="457"/>
      <c r="X24" s="457"/>
      <c r="Y24" s="457"/>
      <c r="Z24" s="457"/>
      <c r="AA24" s="457"/>
      <c r="AB24" s="457"/>
      <c r="AC24" s="457"/>
      <c r="AD24" s="457"/>
      <c r="AE24" s="457"/>
      <c r="AF24" s="457"/>
      <c r="AG24" s="457"/>
      <c r="AH24" s="465"/>
      <c r="AI24" s="438"/>
      <c r="AJ24" s="585"/>
      <c r="AK24" s="438"/>
    </row>
    <row r="25" spans="1:37" ht="39" hidden="1" thickBot="1">
      <c r="A25" s="142">
        <v>1</v>
      </c>
      <c r="B25" s="143">
        <v>0</v>
      </c>
      <c r="C25" s="143">
        <v>0</v>
      </c>
      <c r="D25" s="143">
        <v>0</v>
      </c>
      <c r="E25" s="143">
        <v>0</v>
      </c>
      <c r="F25" s="44" t="s">
        <v>722</v>
      </c>
      <c r="G25" s="218" t="s">
        <v>158</v>
      </c>
      <c r="H25" s="40" t="s">
        <v>159</v>
      </c>
      <c r="I25" s="41">
        <v>1</v>
      </c>
      <c r="J25" s="41">
        <v>1</v>
      </c>
      <c r="K25" s="219">
        <f>I25+J25</f>
        <v>2</v>
      </c>
      <c r="L25" s="41">
        <v>1</v>
      </c>
      <c r="M25" s="41">
        <v>1</v>
      </c>
      <c r="N25" s="219">
        <f>L25+M25</f>
        <v>2</v>
      </c>
      <c r="O25" s="219">
        <f>K25+N25</f>
        <v>4</v>
      </c>
      <c r="P25" s="34"/>
      <c r="Q25" s="34" t="s">
        <v>723</v>
      </c>
      <c r="R25" s="32">
        <v>1</v>
      </c>
      <c r="S25" s="33">
        <f>IF(R25="","No hay ejecución",IF(AND(I25=0),"No hay Programación", R25/I25))</f>
        <v>1</v>
      </c>
      <c r="T25" s="34" t="str">
        <f t="shared" ref="T25:T88" si="0">IF(S25="No hay ejecución","NA",IF(S25&gt;=90%,"De acuerdo con lo programado",IF(S25&gt;=50%,"Atraso Leve",IF(S25&lt;49.99%,"En riesgo en cumplimiento"))))</f>
        <v>De acuerdo con lo programado</v>
      </c>
      <c r="U25" s="34"/>
      <c r="V25" s="32">
        <v>1</v>
      </c>
      <c r="W25" s="33">
        <f t="shared" ref="W25:W87" si="1">IF(V25="","No hay ejecución",IF(AND(I25=0),"No hay Programación", V25/I25))</f>
        <v>1</v>
      </c>
      <c r="X25" s="34" t="str">
        <f t="shared" ref="X25:X88" si="2">IF(W25="No hay ejecución","NA",IF(W25&gt;=90%,"De acuerdo con lo programado",IF(W25&gt;=50%,"Atraso Leve",IF(W25&lt;49.99%,"En riesgo en cumplimiento"))))</f>
        <v>De acuerdo con lo programado</v>
      </c>
      <c r="Y25" s="34"/>
      <c r="Z25" s="35">
        <v>1</v>
      </c>
      <c r="AA25" s="33">
        <f>IF(Z25="","No hay ejecución",IF(AND(K25=0),"No hay Programación", Z25/I25))</f>
        <v>1</v>
      </c>
      <c r="AB25" s="34" t="str">
        <f t="shared" ref="AB25:AB88" si="3">IF(AA25="No hay ejecución","NA",IF(AA25&gt;=90%,"De acuerdo con lo programado",IF(AA25&gt;=50%,"Atraso Leve",IF(AA25&lt;49.99%,"En riesgo en cumplimiento"))))</f>
        <v>De acuerdo con lo programado</v>
      </c>
      <c r="AC25" s="36"/>
      <c r="AD25" s="32">
        <v>1</v>
      </c>
      <c r="AE25" s="33">
        <f t="shared" ref="AE25:AE87" si="4">IF(AD25="","No hay ejecución",IF(AND(L25=0),"No hay Programación", AD25/L25))</f>
        <v>1</v>
      </c>
      <c r="AF25" s="34" t="str">
        <f t="shared" ref="AF25:AF88" si="5">IF(AE25="No hay ejecución","NA",IF(AE25&gt;=90%,"De acuerdo con lo programado",IF(AE25&gt;=50%,"Atraso Leve",IF(AE25&lt;49.99%,"En riesgo en cumplimiento"))))</f>
        <v>De acuerdo con lo programado</v>
      </c>
      <c r="AG25" s="34"/>
      <c r="AH25" s="32">
        <f t="shared" ref="AH25:AH87" si="6">AD25+Z25+V25+R25</f>
        <v>4</v>
      </c>
      <c r="AI25" s="37">
        <f>IF(AH25="","No hay ejecución",IF(AND(O25=0),"No hay Programación", AH25/O25))</f>
        <v>1</v>
      </c>
      <c r="AJ25" s="34" t="str">
        <f>IF(AI25="No hay ejecución","NA",IF(AI25&gt;=85%,"Cumplio",IF(AI25&lt;84.99%,"No cumplio")))</f>
        <v>Cumplio</v>
      </c>
      <c r="AK25" s="34"/>
    </row>
    <row r="26" spans="1:37" ht="48.6" hidden="1" thickBot="1">
      <c r="A26" s="142">
        <f>A25+1</f>
        <v>2</v>
      </c>
      <c r="B26" s="143">
        <v>0</v>
      </c>
      <c r="C26" s="143">
        <v>0</v>
      </c>
      <c r="D26" s="143">
        <v>0</v>
      </c>
      <c r="E26" s="143">
        <v>0</v>
      </c>
      <c r="F26" s="44" t="s">
        <v>724</v>
      </c>
      <c r="G26" s="218" t="s">
        <v>158</v>
      </c>
      <c r="H26" s="40" t="s">
        <v>335</v>
      </c>
      <c r="I26" s="41">
        <v>3</v>
      </c>
      <c r="J26" s="41">
        <v>3</v>
      </c>
      <c r="K26" s="219">
        <f t="shared" ref="K26:K87" si="7">I26+J26</f>
        <v>6</v>
      </c>
      <c r="L26" s="41">
        <v>3</v>
      </c>
      <c r="M26" s="41">
        <v>3</v>
      </c>
      <c r="N26" s="219">
        <f t="shared" ref="N26:N87" si="8">L26+M26</f>
        <v>6</v>
      </c>
      <c r="O26" s="219">
        <f t="shared" ref="O26:O87" si="9">K26+N26</f>
        <v>12</v>
      </c>
      <c r="P26" s="34"/>
      <c r="Q26" s="34" t="s">
        <v>723</v>
      </c>
      <c r="R26" s="32">
        <v>3</v>
      </c>
      <c r="S26" s="33">
        <f t="shared" ref="S26:S87" si="10">IF(R26="","No hay ejecución",IF(AND(I26=0),"No hay Programación", R26/I26))</f>
        <v>1</v>
      </c>
      <c r="T26" s="34" t="str">
        <f t="shared" si="0"/>
        <v>De acuerdo con lo programado</v>
      </c>
      <c r="U26" s="34"/>
      <c r="V26" s="32">
        <v>3</v>
      </c>
      <c r="W26" s="33">
        <f t="shared" si="1"/>
        <v>1</v>
      </c>
      <c r="X26" s="34" t="str">
        <f t="shared" si="2"/>
        <v>De acuerdo con lo programado</v>
      </c>
      <c r="Y26" s="34"/>
      <c r="Z26" s="35">
        <v>3</v>
      </c>
      <c r="AA26" s="33">
        <f t="shared" ref="AA26:AA86" si="11">IF(Z26="","No hay ejecución",IF(AND(K26=0),"No hay Programación", Z26/I26))</f>
        <v>1</v>
      </c>
      <c r="AB26" s="34" t="str">
        <f t="shared" si="3"/>
        <v>De acuerdo con lo programado</v>
      </c>
      <c r="AC26" s="36"/>
      <c r="AD26" s="32">
        <v>3</v>
      </c>
      <c r="AE26" s="33">
        <f t="shared" si="4"/>
        <v>1</v>
      </c>
      <c r="AF26" s="34" t="str">
        <f t="shared" si="5"/>
        <v>De acuerdo con lo programado</v>
      </c>
      <c r="AG26" s="34"/>
      <c r="AH26" s="32">
        <f t="shared" si="6"/>
        <v>12</v>
      </c>
      <c r="AI26" s="37">
        <f t="shared" ref="AI26:AI89" si="12">IF(AH26="","No hay ejecución",IF(AND(O26=0),"No hay Programación", AH26/O26))</f>
        <v>1</v>
      </c>
      <c r="AJ26" s="34" t="str">
        <f t="shared" ref="AJ26:AJ89" si="13">IF(AI26="No hay ejecución","NA",IF(AI26&gt;=85%,"Cumplio",IF(AI26&lt;84.99%,"No cumplio")))</f>
        <v>Cumplio</v>
      </c>
      <c r="AK26" s="34"/>
    </row>
    <row r="27" spans="1:37" ht="48.6" hidden="1" thickBot="1">
      <c r="A27" s="142">
        <f t="shared" ref="A27:A87" si="14">A26+1</f>
        <v>3</v>
      </c>
      <c r="B27" s="143">
        <v>0</v>
      </c>
      <c r="C27" s="143">
        <v>0</v>
      </c>
      <c r="D27" s="143">
        <v>0</v>
      </c>
      <c r="E27" s="143">
        <v>0</v>
      </c>
      <c r="F27" s="44" t="s">
        <v>725</v>
      </c>
      <c r="G27" s="218" t="s">
        <v>158</v>
      </c>
      <c r="H27" s="40" t="s">
        <v>335</v>
      </c>
      <c r="I27" s="41">
        <v>1</v>
      </c>
      <c r="J27" s="41">
        <v>1</v>
      </c>
      <c r="K27" s="219">
        <f t="shared" si="7"/>
        <v>2</v>
      </c>
      <c r="L27" s="41">
        <v>1</v>
      </c>
      <c r="M27" s="41">
        <v>1</v>
      </c>
      <c r="N27" s="219">
        <f t="shared" si="8"/>
        <v>2</v>
      </c>
      <c r="O27" s="219">
        <f t="shared" si="9"/>
        <v>4</v>
      </c>
      <c r="P27" s="34"/>
      <c r="Q27" s="34" t="s">
        <v>723</v>
      </c>
      <c r="R27" s="32">
        <v>1</v>
      </c>
      <c r="S27" s="33">
        <f t="shared" si="10"/>
        <v>1</v>
      </c>
      <c r="T27" s="34" t="str">
        <f t="shared" si="0"/>
        <v>De acuerdo con lo programado</v>
      </c>
      <c r="U27" s="34"/>
      <c r="V27" s="32">
        <v>1</v>
      </c>
      <c r="W27" s="33">
        <f t="shared" si="1"/>
        <v>1</v>
      </c>
      <c r="X27" s="34" t="str">
        <f t="shared" si="2"/>
        <v>De acuerdo con lo programado</v>
      </c>
      <c r="Y27" s="34"/>
      <c r="Z27" s="35">
        <v>1</v>
      </c>
      <c r="AA27" s="33">
        <f t="shared" si="11"/>
        <v>1</v>
      </c>
      <c r="AB27" s="34" t="str">
        <f t="shared" si="3"/>
        <v>De acuerdo con lo programado</v>
      </c>
      <c r="AC27" s="36"/>
      <c r="AD27" s="32">
        <v>1</v>
      </c>
      <c r="AE27" s="33">
        <f t="shared" si="4"/>
        <v>1</v>
      </c>
      <c r="AF27" s="34" t="str">
        <f t="shared" si="5"/>
        <v>De acuerdo con lo programado</v>
      </c>
      <c r="AG27" s="34"/>
      <c r="AH27" s="32">
        <f t="shared" si="6"/>
        <v>4</v>
      </c>
      <c r="AI27" s="37">
        <f t="shared" si="12"/>
        <v>1</v>
      </c>
      <c r="AJ27" s="34" t="str">
        <f t="shared" si="13"/>
        <v>Cumplio</v>
      </c>
      <c r="AK27" s="34"/>
    </row>
    <row r="28" spans="1:37" ht="58.2" hidden="1" thickBot="1">
      <c r="A28" s="142">
        <f t="shared" si="14"/>
        <v>4</v>
      </c>
      <c r="B28" s="143">
        <v>0</v>
      </c>
      <c r="C28" s="143">
        <v>0</v>
      </c>
      <c r="D28" s="143">
        <v>0</v>
      </c>
      <c r="E28" s="143">
        <v>0</v>
      </c>
      <c r="F28" s="44" t="s">
        <v>726</v>
      </c>
      <c r="G28" s="218" t="s">
        <v>158</v>
      </c>
      <c r="H28" s="40" t="s">
        <v>335</v>
      </c>
      <c r="I28" s="41">
        <v>1</v>
      </c>
      <c r="J28" s="41">
        <v>1</v>
      </c>
      <c r="K28" s="219">
        <f t="shared" si="7"/>
        <v>2</v>
      </c>
      <c r="L28" s="41">
        <v>1</v>
      </c>
      <c r="M28" s="41">
        <v>1</v>
      </c>
      <c r="N28" s="219">
        <f t="shared" si="8"/>
        <v>2</v>
      </c>
      <c r="O28" s="219">
        <f t="shared" si="9"/>
        <v>4</v>
      </c>
      <c r="P28" s="34"/>
      <c r="Q28" s="34" t="s">
        <v>723</v>
      </c>
      <c r="R28" s="32">
        <v>1</v>
      </c>
      <c r="S28" s="33">
        <f t="shared" si="10"/>
        <v>1</v>
      </c>
      <c r="T28" s="34" t="str">
        <f t="shared" si="0"/>
        <v>De acuerdo con lo programado</v>
      </c>
      <c r="U28" s="34"/>
      <c r="V28" s="32">
        <v>1</v>
      </c>
      <c r="W28" s="33">
        <f t="shared" si="1"/>
        <v>1</v>
      </c>
      <c r="X28" s="34" t="str">
        <f t="shared" si="2"/>
        <v>De acuerdo con lo programado</v>
      </c>
      <c r="Y28" s="34"/>
      <c r="Z28" s="35">
        <v>1</v>
      </c>
      <c r="AA28" s="33">
        <f t="shared" si="11"/>
        <v>1</v>
      </c>
      <c r="AB28" s="34" t="str">
        <f t="shared" si="3"/>
        <v>De acuerdo con lo programado</v>
      </c>
      <c r="AC28" s="36"/>
      <c r="AD28" s="32">
        <v>1</v>
      </c>
      <c r="AE28" s="33">
        <f t="shared" si="4"/>
        <v>1</v>
      </c>
      <c r="AF28" s="34" t="str">
        <f t="shared" si="5"/>
        <v>De acuerdo con lo programado</v>
      </c>
      <c r="AG28" s="34"/>
      <c r="AH28" s="32">
        <f t="shared" si="6"/>
        <v>4</v>
      </c>
      <c r="AI28" s="37">
        <f t="shared" si="12"/>
        <v>1</v>
      </c>
      <c r="AJ28" s="34" t="str">
        <f t="shared" si="13"/>
        <v>Cumplio</v>
      </c>
      <c r="AK28" s="34"/>
    </row>
    <row r="29" spans="1:37" ht="58.2" thickBot="1">
      <c r="A29" s="142">
        <f t="shared" si="14"/>
        <v>5</v>
      </c>
      <c r="B29" s="143">
        <v>0</v>
      </c>
      <c r="C29" s="143">
        <v>0</v>
      </c>
      <c r="D29" s="143">
        <v>0</v>
      </c>
      <c r="E29" s="143">
        <v>0</v>
      </c>
      <c r="F29" s="44" t="s">
        <v>727</v>
      </c>
      <c r="G29" s="218" t="s">
        <v>158</v>
      </c>
      <c r="H29" s="40" t="s">
        <v>159</v>
      </c>
      <c r="I29" s="41">
        <v>1</v>
      </c>
      <c r="J29" s="41">
        <v>1</v>
      </c>
      <c r="K29" s="219">
        <f t="shared" si="7"/>
        <v>2</v>
      </c>
      <c r="L29" s="41">
        <v>1</v>
      </c>
      <c r="M29" s="41">
        <v>1</v>
      </c>
      <c r="N29" s="219">
        <f t="shared" si="8"/>
        <v>2</v>
      </c>
      <c r="O29" s="219">
        <f t="shared" si="9"/>
        <v>4</v>
      </c>
      <c r="P29" s="34"/>
      <c r="Q29" s="34" t="s">
        <v>723</v>
      </c>
      <c r="R29" s="32">
        <v>1</v>
      </c>
      <c r="S29" s="33">
        <f t="shared" si="10"/>
        <v>1</v>
      </c>
      <c r="T29" s="34" t="str">
        <f t="shared" si="0"/>
        <v>De acuerdo con lo programado</v>
      </c>
      <c r="U29" s="34"/>
      <c r="V29" s="32">
        <v>1</v>
      </c>
      <c r="W29" s="33">
        <f t="shared" si="1"/>
        <v>1</v>
      </c>
      <c r="X29" s="34" t="str">
        <f t="shared" si="2"/>
        <v>De acuerdo con lo programado</v>
      </c>
      <c r="Y29" s="34"/>
      <c r="Z29" s="35">
        <v>0</v>
      </c>
      <c r="AA29" s="33">
        <f t="shared" si="11"/>
        <v>0</v>
      </c>
      <c r="AB29" s="34" t="str">
        <f t="shared" si="3"/>
        <v>En riesgo en cumplimiento</v>
      </c>
      <c r="AC29" s="36"/>
      <c r="AD29" s="32">
        <v>0</v>
      </c>
      <c r="AE29" s="33">
        <f t="shared" si="4"/>
        <v>0</v>
      </c>
      <c r="AF29" s="34" t="str">
        <f>IF(AE29="No hay ejecución","NA",IF(AE29&gt;=90%,"De acuerdo con lo programado",IF(AE29&gt;=50%,"Atraso Leve",IF(AE29&lt;49.99%,"En riesgo en cumplimiento"))))</f>
        <v>En riesgo en cumplimiento</v>
      </c>
      <c r="AG29" s="34"/>
      <c r="AH29" s="32">
        <f t="shared" si="6"/>
        <v>2</v>
      </c>
      <c r="AI29" s="37">
        <f t="shared" si="12"/>
        <v>0.5</v>
      </c>
      <c r="AJ29" s="34" t="str">
        <f t="shared" si="13"/>
        <v>No cumplio</v>
      </c>
      <c r="AK29" s="34"/>
    </row>
    <row r="30" spans="1:37" ht="78" hidden="1" thickTop="1" thickBot="1">
      <c r="A30" s="142">
        <f t="shared" si="14"/>
        <v>6</v>
      </c>
      <c r="B30" s="143">
        <v>0</v>
      </c>
      <c r="C30" s="143">
        <v>0</v>
      </c>
      <c r="D30" s="143">
        <v>0</v>
      </c>
      <c r="E30" s="143">
        <v>0</v>
      </c>
      <c r="F30" s="44" t="s">
        <v>728</v>
      </c>
      <c r="G30" s="218" t="s">
        <v>158</v>
      </c>
      <c r="H30" s="40" t="s">
        <v>159</v>
      </c>
      <c r="I30" s="41">
        <v>1</v>
      </c>
      <c r="J30" s="41">
        <v>1</v>
      </c>
      <c r="K30" s="219">
        <f t="shared" si="7"/>
        <v>2</v>
      </c>
      <c r="L30" s="41">
        <v>1</v>
      </c>
      <c r="M30" s="41">
        <v>1</v>
      </c>
      <c r="N30" s="219">
        <f t="shared" si="8"/>
        <v>2</v>
      </c>
      <c r="O30" s="219">
        <f t="shared" si="9"/>
        <v>4</v>
      </c>
      <c r="P30" s="34"/>
      <c r="Q30" s="34" t="s">
        <v>723</v>
      </c>
      <c r="R30" s="32">
        <v>1</v>
      </c>
      <c r="S30" s="33">
        <f t="shared" si="10"/>
        <v>1</v>
      </c>
      <c r="T30" s="34" t="str">
        <f t="shared" si="0"/>
        <v>De acuerdo con lo programado</v>
      </c>
      <c r="U30" s="34"/>
      <c r="V30" s="32">
        <v>1</v>
      </c>
      <c r="W30" s="33">
        <f t="shared" si="1"/>
        <v>1</v>
      </c>
      <c r="X30" s="34" t="str">
        <f t="shared" si="2"/>
        <v>De acuerdo con lo programado</v>
      </c>
      <c r="Y30" s="34"/>
      <c r="Z30" s="35">
        <v>1</v>
      </c>
      <c r="AA30" s="33">
        <f t="shared" si="11"/>
        <v>1</v>
      </c>
      <c r="AB30" s="34" t="str">
        <f t="shared" si="3"/>
        <v>De acuerdo con lo programado</v>
      </c>
      <c r="AC30" s="36"/>
      <c r="AD30" s="32">
        <v>1</v>
      </c>
      <c r="AE30" s="33">
        <f t="shared" si="4"/>
        <v>1</v>
      </c>
      <c r="AF30" s="34" t="str">
        <f t="shared" si="5"/>
        <v>De acuerdo con lo programado</v>
      </c>
      <c r="AG30" s="34"/>
      <c r="AH30" s="32">
        <f t="shared" si="6"/>
        <v>4</v>
      </c>
      <c r="AI30" s="37">
        <f t="shared" si="12"/>
        <v>1</v>
      </c>
      <c r="AJ30" s="34" t="str">
        <f t="shared" si="13"/>
        <v>Cumplio</v>
      </c>
      <c r="AK30" s="34"/>
    </row>
    <row r="31" spans="1:37" s="333" customFormat="1" ht="68.400000000000006" hidden="1" thickTop="1" thickBot="1">
      <c r="A31" s="334">
        <f t="shared" si="14"/>
        <v>7</v>
      </c>
      <c r="B31" s="334">
        <v>0</v>
      </c>
      <c r="C31" s="334">
        <v>0</v>
      </c>
      <c r="D31" s="334">
        <v>0</v>
      </c>
      <c r="E31" s="334">
        <v>0</v>
      </c>
      <c r="F31" s="335" t="s">
        <v>729</v>
      </c>
      <c r="G31" s="336" t="s">
        <v>158</v>
      </c>
      <c r="H31" s="336" t="s">
        <v>159</v>
      </c>
      <c r="I31" s="337">
        <v>1</v>
      </c>
      <c r="J31" s="337">
        <v>0</v>
      </c>
      <c r="K31" s="338">
        <f t="shared" si="7"/>
        <v>1</v>
      </c>
      <c r="L31" s="337">
        <v>0</v>
      </c>
      <c r="M31" s="337">
        <v>1</v>
      </c>
      <c r="N31" s="338">
        <f t="shared" si="8"/>
        <v>1</v>
      </c>
      <c r="O31" s="338">
        <f t="shared" si="9"/>
        <v>2</v>
      </c>
      <c r="P31" s="339"/>
      <c r="Q31" s="339" t="s">
        <v>723</v>
      </c>
      <c r="R31" s="340">
        <v>1</v>
      </c>
      <c r="S31" s="341">
        <f t="shared" si="10"/>
        <v>1</v>
      </c>
      <c r="T31" s="339" t="str">
        <f t="shared" si="0"/>
        <v>De acuerdo con lo programado</v>
      </c>
      <c r="U31" s="339"/>
      <c r="V31" s="340">
        <v>0</v>
      </c>
      <c r="W31" s="341">
        <f t="shared" si="1"/>
        <v>0</v>
      </c>
      <c r="X31" s="339" t="str">
        <f t="shared" si="2"/>
        <v>En riesgo en cumplimiento</v>
      </c>
      <c r="Y31" s="339"/>
      <c r="Z31" s="342">
        <v>0</v>
      </c>
      <c r="AA31" s="341">
        <f t="shared" si="11"/>
        <v>0</v>
      </c>
      <c r="AB31" s="339" t="str">
        <f t="shared" si="3"/>
        <v>En riesgo en cumplimiento</v>
      </c>
      <c r="AC31" s="343"/>
      <c r="AD31" s="340">
        <v>1</v>
      </c>
      <c r="AE31" s="341" t="str">
        <f t="shared" si="4"/>
        <v>No hay Programación</v>
      </c>
      <c r="AF31" s="339" t="str">
        <f t="shared" si="5"/>
        <v>De acuerdo con lo programado</v>
      </c>
      <c r="AG31" s="339"/>
      <c r="AH31" s="340">
        <f t="shared" si="6"/>
        <v>2</v>
      </c>
      <c r="AI31" s="341">
        <f t="shared" si="12"/>
        <v>1</v>
      </c>
      <c r="AJ31" s="34" t="str">
        <f t="shared" si="13"/>
        <v>Cumplio</v>
      </c>
      <c r="AK31" s="339" t="s">
        <v>730</v>
      </c>
    </row>
    <row r="32" spans="1:37" s="333" customFormat="1" ht="58.8" thickTop="1" thickBot="1">
      <c r="A32" s="334">
        <f t="shared" si="14"/>
        <v>8</v>
      </c>
      <c r="B32" s="334">
        <v>0</v>
      </c>
      <c r="C32" s="334">
        <v>0</v>
      </c>
      <c r="D32" s="334">
        <v>0</v>
      </c>
      <c r="E32" s="334">
        <v>0</v>
      </c>
      <c r="F32" s="335" t="s">
        <v>731</v>
      </c>
      <c r="G32" s="336" t="s">
        <v>732</v>
      </c>
      <c r="H32" s="336" t="s">
        <v>386</v>
      </c>
      <c r="I32" s="337">
        <v>16</v>
      </c>
      <c r="J32" s="337">
        <v>0</v>
      </c>
      <c r="K32" s="338">
        <f t="shared" si="7"/>
        <v>16</v>
      </c>
      <c r="L32" s="337">
        <v>0</v>
      </c>
      <c r="M32" s="337">
        <v>16</v>
      </c>
      <c r="N32" s="338">
        <f t="shared" si="8"/>
        <v>16</v>
      </c>
      <c r="O32" s="338">
        <f t="shared" si="9"/>
        <v>32</v>
      </c>
      <c r="P32" s="339"/>
      <c r="Q32" s="339" t="s">
        <v>723</v>
      </c>
      <c r="R32" s="340">
        <v>0</v>
      </c>
      <c r="S32" s="341">
        <f t="shared" si="10"/>
        <v>0</v>
      </c>
      <c r="T32" s="339" t="str">
        <f t="shared" si="0"/>
        <v>En riesgo en cumplimiento</v>
      </c>
      <c r="U32" s="339"/>
      <c r="V32" s="340">
        <v>0</v>
      </c>
      <c r="W32" s="341">
        <f t="shared" si="1"/>
        <v>0</v>
      </c>
      <c r="X32" s="339" t="str">
        <f t="shared" si="2"/>
        <v>En riesgo en cumplimiento</v>
      </c>
      <c r="Y32" s="339"/>
      <c r="Z32" s="342">
        <v>0</v>
      </c>
      <c r="AA32" s="341">
        <f t="shared" si="11"/>
        <v>0</v>
      </c>
      <c r="AB32" s="339" t="str">
        <f t="shared" si="3"/>
        <v>En riesgo en cumplimiento</v>
      </c>
      <c r="AC32" s="343"/>
      <c r="AD32" s="340">
        <v>0</v>
      </c>
      <c r="AE32" s="341" t="str">
        <f t="shared" si="4"/>
        <v>No hay Programación</v>
      </c>
      <c r="AF32" s="339" t="str">
        <f t="shared" si="5"/>
        <v>De acuerdo con lo programado</v>
      </c>
      <c r="AG32" s="339"/>
      <c r="AH32" s="340">
        <f t="shared" si="6"/>
        <v>0</v>
      </c>
      <c r="AI32" s="341">
        <f t="shared" si="12"/>
        <v>0</v>
      </c>
      <c r="AJ32" s="34" t="str">
        <f t="shared" si="13"/>
        <v>No cumplio</v>
      </c>
      <c r="AK32" s="339" t="s">
        <v>730</v>
      </c>
    </row>
    <row r="33" spans="1:37" ht="68.400000000000006" hidden="1" thickTop="1" thickBot="1">
      <c r="A33" s="142">
        <f t="shared" si="14"/>
        <v>9</v>
      </c>
      <c r="B33" s="143">
        <v>0</v>
      </c>
      <c r="C33" s="143">
        <v>0</v>
      </c>
      <c r="D33" s="143">
        <v>0</v>
      </c>
      <c r="E33" s="143">
        <v>0</v>
      </c>
      <c r="F33" s="44" t="s">
        <v>733</v>
      </c>
      <c r="G33" s="218" t="s">
        <v>732</v>
      </c>
      <c r="H33" s="40" t="s">
        <v>200</v>
      </c>
      <c r="I33" s="220">
        <v>60</v>
      </c>
      <c r="J33" s="220">
        <v>60</v>
      </c>
      <c r="K33" s="219">
        <f t="shared" si="7"/>
        <v>120</v>
      </c>
      <c r="L33" s="220">
        <v>60</v>
      </c>
      <c r="M33" s="220">
        <v>60</v>
      </c>
      <c r="N33" s="219">
        <f t="shared" si="8"/>
        <v>120</v>
      </c>
      <c r="O33" s="219">
        <f t="shared" si="9"/>
        <v>240</v>
      </c>
      <c r="P33" s="34" t="s">
        <v>734</v>
      </c>
      <c r="Q33" s="34" t="s">
        <v>735</v>
      </c>
      <c r="R33" s="32">
        <v>60</v>
      </c>
      <c r="S33" s="33">
        <f t="shared" si="10"/>
        <v>1</v>
      </c>
      <c r="T33" s="34" t="str">
        <f t="shared" si="0"/>
        <v>De acuerdo con lo programado</v>
      </c>
      <c r="U33" s="34"/>
      <c r="V33" s="32">
        <v>60</v>
      </c>
      <c r="W33" s="33">
        <f t="shared" si="1"/>
        <v>1</v>
      </c>
      <c r="X33" s="34" t="str">
        <f t="shared" si="2"/>
        <v>De acuerdo con lo programado</v>
      </c>
      <c r="Y33" s="34"/>
      <c r="Z33" s="35">
        <v>60</v>
      </c>
      <c r="AA33" s="33">
        <f t="shared" si="11"/>
        <v>1</v>
      </c>
      <c r="AB33" s="34" t="str">
        <f t="shared" si="3"/>
        <v>De acuerdo con lo programado</v>
      </c>
      <c r="AC33" s="36"/>
      <c r="AD33" s="32">
        <v>60</v>
      </c>
      <c r="AE33" s="33">
        <f t="shared" si="4"/>
        <v>1</v>
      </c>
      <c r="AF33" s="34" t="str">
        <f t="shared" si="5"/>
        <v>De acuerdo con lo programado</v>
      </c>
      <c r="AG33" s="34"/>
      <c r="AH33" s="32">
        <f t="shared" si="6"/>
        <v>240</v>
      </c>
      <c r="AI33" s="37">
        <f t="shared" si="12"/>
        <v>1</v>
      </c>
      <c r="AJ33" s="34" t="str">
        <f t="shared" si="13"/>
        <v>Cumplio</v>
      </c>
      <c r="AK33" s="34"/>
    </row>
    <row r="34" spans="1:37" ht="68.400000000000006" hidden="1" thickTop="1" thickBot="1">
      <c r="A34" s="142">
        <f t="shared" si="14"/>
        <v>10</v>
      </c>
      <c r="B34" s="143">
        <v>0</v>
      </c>
      <c r="C34" s="143">
        <v>0</v>
      </c>
      <c r="D34" s="143">
        <v>0</v>
      </c>
      <c r="E34" s="143">
        <v>0</v>
      </c>
      <c r="F34" s="44" t="s">
        <v>736</v>
      </c>
      <c r="G34" s="218" t="s">
        <v>158</v>
      </c>
      <c r="H34" s="40" t="s">
        <v>159</v>
      </c>
      <c r="I34" s="220">
        <v>60</v>
      </c>
      <c r="J34" s="220">
        <v>60</v>
      </c>
      <c r="K34" s="219">
        <f t="shared" si="7"/>
        <v>120</v>
      </c>
      <c r="L34" s="220">
        <v>60</v>
      </c>
      <c r="M34" s="220">
        <v>60</v>
      </c>
      <c r="N34" s="219">
        <f t="shared" si="8"/>
        <v>120</v>
      </c>
      <c r="O34" s="219">
        <f t="shared" si="9"/>
        <v>240</v>
      </c>
      <c r="P34" s="34" t="s">
        <v>734</v>
      </c>
      <c r="Q34" s="34" t="s">
        <v>735</v>
      </c>
      <c r="R34" s="32">
        <v>60</v>
      </c>
      <c r="S34" s="33">
        <f t="shared" si="10"/>
        <v>1</v>
      </c>
      <c r="T34" s="34" t="str">
        <f t="shared" si="0"/>
        <v>De acuerdo con lo programado</v>
      </c>
      <c r="U34" s="34"/>
      <c r="V34" s="32">
        <v>60</v>
      </c>
      <c r="W34" s="33">
        <f t="shared" si="1"/>
        <v>1</v>
      </c>
      <c r="X34" s="34" t="str">
        <f t="shared" si="2"/>
        <v>De acuerdo con lo programado</v>
      </c>
      <c r="Y34" s="34"/>
      <c r="Z34" s="35">
        <v>60</v>
      </c>
      <c r="AA34" s="33">
        <f t="shared" si="11"/>
        <v>1</v>
      </c>
      <c r="AB34" s="34" t="str">
        <f t="shared" si="3"/>
        <v>De acuerdo con lo programado</v>
      </c>
      <c r="AC34" s="36"/>
      <c r="AD34" s="32">
        <v>60</v>
      </c>
      <c r="AE34" s="33">
        <f t="shared" si="4"/>
        <v>1</v>
      </c>
      <c r="AF34" s="34" t="str">
        <f t="shared" si="5"/>
        <v>De acuerdo con lo programado</v>
      </c>
      <c r="AG34" s="34"/>
      <c r="AH34" s="32">
        <f t="shared" si="6"/>
        <v>240</v>
      </c>
      <c r="AI34" s="37">
        <f t="shared" si="12"/>
        <v>1</v>
      </c>
      <c r="AJ34" s="34" t="str">
        <f t="shared" si="13"/>
        <v>Cumplio</v>
      </c>
      <c r="AK34" s="34"/>
    </row>
    <row r="35" spans="1:37" ht="87.6" hidden="1" thickTop="1" thickBot="1">
      <c r="A35" s="142">
        <f t="shared" si="14"/>
        <v>11</v>
      </c>
      <c r="B35" s="143">
        <v>0</v>
      </c>
      <c r="C35" s="143">
        <v>0</v>
      </c>
      <c r="D35" s="143">
        <v>0</v>
      </c>
      <c r="E35" s="143">
        <v>0</v>
      </c>
      <c r="F35" s="44" t="s">
        <v>737</v>
      </c>
      <c r="G35" s="218" t="s">
        <v>732</v>
      </c>
      <c r="H35" s="40" t="s">
        <v>738</v>
      </c>
      <c r="I35" s="41">
        <v>150</v>
      </c>
      <c r="J35" s="41">
        <v>150</v>
      </c>
      <c r="K35" s="219">
        <f t="shared" si="7"/>
        <v>300</v>
      </c>
      <c r="L35" s="41">
        <v>150</v>
      </c>
      <c r="M35" s="41">
        <v>150</v>
      </c>
      <c r="N35" s="219">
        <f t="shared" si="8"/>
        <v>300</v>
      </c>
      <c r="O35" s="219">
        <f t="shared" si="9"/>
        <v>600</v>
      </c>
      <c r="P35" s="34" t="s">
        <v>739</v>
      </c>
      <c r="Q35" s="34" t="s">
        <v>740</v>
      </c>
      <c r="R35" s="32">
        <v>150</v>
      </c>
      <c r="S35" s="33">
        <f t="shared" si="10"/>
        <v>1</v>
      </c>
      <c r="T35" s="34" t="str">
        <f t="shared" si="0"/>
        <v>De acuerdo con lo programado</v>
      </c>
      <c r="U35" s="34"/>
      <c r="V35" s="32">
        <v>150</v>
      </c>
      <c r="W35" s="33">
        <f t="shared" si="1"/>
        <v>1</v>
      </c>
      <c r="X35" s="34" t="str">
        <f t="shared" si="2"/>
        <v>De acuerdo con lo programado</v>
      </c>
      <c r="Y35" s="34"/>
      <c r="Z35" s="35">
        <v>150</v>
      </c>
      <c r="AA35" s="33">
        <f t="shared" si="11"/>
        <v>1</v>
      </c>
      <c r="AB35" s="34" t="str">
        <f t="shared" si="3"/>
        <v>De acuerdo con lo programado</v>
      </c>
      <c r="AC35" s="36" t="s">
        <v>741</v>
      </c>
      <c r="AD35" s="32">
        <v>150</v>
      </c>
      <c r="AE35" s="33">
        <f t="shared" si="4"/>
        <v>1</v>
      </c>
      <c r="AF35" s="34" t="str">
        <f t="shared" si="5"/>
        <v>De acuerdo con lo programado</v>
      </c>
      <c r="AG35" s="34"/>
      <c r="AH35" s="32">
        <f t="shared" si="6"/>
        <v>600</v>
      </c>
      <c r="AI35" s="37">
        <f t="shared" si="12"/>
        <v>1</v>
      </c>
      <c r="AJ35" s="34" t="str">
        <f t="shared" si="13"/>
        <v>Cumplio</v>
      </c>
      <c r="AK35" s="34"/>
    </row>
    <row r="36" spans="1:37" ht="68.400000000000006" hidden="1" thickTop="1" thickBot="1">
      <c r="A36" s="142">
        <f t="shared" si="14"/>
        <v>12</v>
      </c>
      <c r="B36" s="143">
        <v>0</v>
      </c>
      <c r="C36" s="143">
        <v>0</v>
      </c>
      <c r="D36" s="143">
        <v>0</v>
      </c>
      <c r="E36" s="143">
        <v>0</v>
      </c>
      <c r="F36" s="44" t="s">
        <v>742</v>
      </c>
      <c r="G36" s="218" t="s">
        <v>732</v>
      </c>
      <c r="H36" s="40" t="s">
        <v>743</v>
      </c>
      <c r="I36" s="41">
        <v>60</v>
      </c>
      <c r="J36" s="41">
        <v>60</v>
      </c>
      <c r="K36" s="219">
        <f t="shared" si="7"/>
        <v>120</v>
      </c>
      <c r="L36" s="41">
        <v>60</v>
      </c>
      <c r="M36" s="41">
        <v>60</v>
      </c>
      <c r="N36" s="219">
        <f t="shared" si="8"/>
        <v>120</v>
      </c>
      <c r="O36" s="219">
        <f t="shared" si="9"/>
        <v>240</v>
      </c>
      <c r="P36" s="34" t="s">
        <v>744</v>
      </c>
      <c r="Q36" s="34" t="s">
        <v>745</v>
      </c>
      <c r="R36" s="32">
        <v>103</v>
      </c>
      <c r="S36" s="33">
        <f t="shared" si="10"/>
        <v>1.7166666666666666</v>
      </c>
      <c r="T36" s="34" t="str">
        <f t="shared" si="0"/>
        <v>De acuerdo con lo programado</v>
      </c>
      <c r="U36" s="34"/>
      <c r="V36" s="32">
        <v>60</v>
      </c>
      <c r="W36" s="33">
        <f t="shared" si="1"/>
        <v>1</v>
      </c>
      <c r="X36" s="34" t="str">
        <f t="shared" si="2"/>
        <v>De acuerdo con lo programado</v>
      </c>
      <c r="Y36" s="34"/>
      <c r="Z36" s="35">
        <v>60</v>
      </c>
      <c r="AA36" s="33">
        <f t="shared" si="11"/>
        <v>1</v>
      </c>
      <c r="AB36" s="34" t="str">
        <f t="shared" si="3"/>
        <v>De acuerdo con lo programado</v>
      </c>
      <c r="AC36" s="221" t="s">
        <v>741</v>
      </c>
      <c r="AD36" s="32">
        <v>0</v>
      </c>
      <c r="AE36" s="33">
        <f t="shared" si="4"/>
        <v>0</v>
      </c>
      <c r="AF36" s="34" t="str">
        <f t="shared" si="5"/>
        <v>En riesgo en cumplimiento</v>
      </c>
      <c r="AG36" s="34"/>
      <c r="AH36" s="32">
        <f t="shared" si="6"/>
        <v>223</v>
      </c>
      <c r="AI36" s="37">
        <f t="shared" si="12"/>
        <v>0.9291666666666667</v>
      </c>
      <c r="AJ36" s="34" t="str">
        <f t="shared" si="13"/>
        <v>Cumplio</v>
      </c>
      <c r="AK36" s="34"/>
    </row>
    <row r="37" spans="1:37" ht="39.6" thickTop="1" thickBot="1">
      <c r="A37" s="142">
        <f t="shared" si="14"/>
        <v>13</v>
      </c>
      <c r="B37" s="143">
        <v>0</v>
      </c>
      <c r="C37" s="143">
        <v>0</v>
      </c>
      <c r="D37" s="143">
        <v>0</v>
      </c>
      <c r="E37" s="143">
        <v>0</v>
      </c>
      <c r="F37" s="44" t="s">
        <v>746</v>
      </c>
      <c r="G37" s="218" t="s">
        <v>732</v>
      </c>
      <c r="H37" s="218" t="s">
        <v>747</v>
      </c>
      <c r="I37" s="41">
        <v>0</v>
      </c>
      <c r="J37" s="41">
        <v>0</v>
      </c>
      <c r="K37" s="219">
        <f t="shared" si="7"/>
        <v>0</v>
      </c>
      <c r="L37" s="41">
        <v>0</v>
      </c>
      <c r="M37" s="41">
        <v>310</v>
      </c>
      <c r="N37" s="219">
        <f t="shared" si="8"/>
        <v>310</v>
      </c>
      <c r="O37" s="219">
        <f t="shared" si="9"/>
        <v>310</v>
      </c>
      <c r="P37" s="34" t="s">
        <v>748</v>
      </c>
      <c r="Q37" s="34" t="s">
        <v>749</v>
      </c>
      <c r="R37" s="32">
        <v>0</v>
      </c>
      <c r="S37" s="33" t="str">
        <f t="shared" si="10"/>
        <v>No hay Programación</v>
      </c>
      <c r="T37" s="34" t="str">
        <f t="shared" si="0"/>
        <v>De acuerdo con lo programado</v>
      </c>
      <c r="U37" s="34"/>
      <c r="V37" s="32">
        <v>0</v>
      </c>
      <c r="W37" s="33" t="str">
        <f t="shared" si="1"/>
        <v>No hay Programación</v>
      </c>
      <c r="X37" s="34" t="str">
        <f t="shared" si="2"/>
        <v>De acuerdo con lo programado</v>
      </c>
      <c r="Y37" s="34" t="s">
        <v>750</v>
      </c>
      <c r="Z37" s="35"/>
      <c r="AA37" s="33" t="str">
        <f t="shared" si="11"/>
        <v>No hay ejecución</v>
      </c>
      <c r="AB37" s="34" t="str">
        <f t="shared" si="3"/>
        <v>NA</v>
      </c>
      <c r="AC37" s="36" t="s">
        <v>751</v>
      </c>
      <c r="AD37" s="32">
        <v>0</v>
      </c>
      <c r="AE37" s="33" t="str">
        <f t="shared" si="4"/>
        <v>No hay Programación</v>
      </c>
      <c r="AF37" s="34" t="str">
        <f t="shared" si="5"/>
        <v>De acuerdo con lo programado</v>
      </c>
      <c r="AG37" s="34"/>
      <c r="AH37" s="32">
        <f t="shared" si="6"/>
        <v>0</v>
      </c>
      <c r="AI37" s="37">
        <f t="shared" si="12"/>
        <v>0</v>
      </c>
      <c r="AJ37" s="34" t="str">
        <f t="shared" si="13"/>
        <v>No cumplio</v>
      </c>
      <c r="AK37" s="34"/>
    </row>
    <row r="38" spans="1:37" ht="49.2" hidden="1" thickTop="1" thickBot="1">
      <c r="A38" s="142">
        <f t="shared" si="14"/>
        <v>14</v>
      </c>
      <c r="B38" s="143">
        <v>0</v>
      </c>
      <c r="C38" s="143">
        <v>0</v>
      </c>
      <c r="D38" s="143">
        <v>0</v>
      </c>
      <c r="E38" s="143">
        <v>0</v>
      </c>
      <c r="F38" s="44" t="s">
        <v>752</v>
      </c>
      <c r="G38" s="218" t="s">
        <v>732</v>
      </c>
      <c r="H38" s="40" t="s">
        <v>753</v>
      </c>
      <c r="I38" s="41">
        <v>60</v>
      </c>
      <c r="J38" s="41">
        <v>60</v>
      </c>
      <c r="K38" s="219">
        <f t="shared" si="7"/>
        <v>120</v>
      </c>
      <c r="L38" s="41">
        <v>60</v>
      </c>
      <c r="M38" s="41">
        <v>60</v>
      </c>
      <c r="N38" s="219">
        <f t="shared" si="8"/>
        <v>120</v>
      </c>
      <c r="O38" s="219">
        <f t="shared" si="9"/>
        <v>240</v>
      </c>
      <c r="P38" s="34" t="s">
        <v>739</v>
      </c>
      <c r="Q38" s="34" t="s">
        <v>754</v>
      </c>
      <c r="R38" s="32">
        <v>80</v>
      </c>
      <c r="S38" s="33">
        <f t="shared" si="10"/>
        <v>1.3333333333333333</v>
      </c>
      <c r="T38" s="34" t="str">
        <f t="shared" si="0"/>
        <v>De acuerdo con lo programado</v>
      </c>
      <c r="U38" s="34"/>
      <c r="V38" s="32">
        <v>60</v>
      </c>
      <c r="W38" s="33">
        <f t="shared" si="1"/>
        <v>1</v>
      </c>
      <c r="X38" s="34" t="str">
        <f t="shared" si="2"/>
        <v>De acuerdo con lo programado</v>
      </c>
      <c r="Y38" s="34"/>
      <c r="Z38" s="35">
        <v>60</v>
      </c>
      <c r="AA38" s="33">
        <f t="shared" si="11"/>
        <v>1</v>
      </c>
      <c r="AB38" s="34" t="str">
        <f t="shared" si="3"/>
        <v>De acuerdo con lo programado</v>
      </c>
      <c r="AC38" s="36" t="s">
        <v>741</v>
      </c>
      <c r="AD38" s="32">
        <v>60</v>
      </c>
      <c r="AE38" s="33">
        <f t="shared" si="4"/>
        <v>1</v>
      </c>
      <c r="AF38" s="34" t="str">
        <f t="shared" si="5"/>
        <v>De acuerdo con lo programado</v>
      </c>
      <c r="AG38" s="34"/>
      <c r="AH38" s="32">
        <f t="shared" si="6"/>
        <v>260</v>
      </c>
      <c r="AI38" s="37">
        <f t="shared" si="12"/>
        <v>1.0833333333333333</v>
      </c>
      <c r="AJ38" s="34" t="str">
        <f t="shared" si="13"/>
        <v>Cumplio</v>
      </c>
      <c r="AK38" s="34"/>
    </row>
    <row r="39" spans="1:37" ht="164.4" hidden="1" thickTop="1" thickBot="1">
      <c r="A39" s="142">
        <f t="shared" si="14"/>
        <v>15</v>
      </c>
      <c r="B39" s="143">
        <v>0</v>
      </c>
      <c r="C39" s="143">
        <v>0</v>
      </c>
      <c r="D39" s="143">
        <v>0</v>
      </c>
      <c r="E39" s="143">
        <v>0</v>
      </c>
      <c r="F39" s="44" t="s">
        <v>755</v>
      </c>
      <c r="G39" s="218" t="s">
        <v>732</v>
      </c>
      <c r="H39" s="40" t="s">
        <v>756</v>
      </c>
      <c r="I39" s="41">
        <v>550</v>
      </c>
      <c r="J39" s="41">
        <v>550</v>
      </c>
      <c r="K39" s="219">
        <f t="shared" si="7"/>
        <v>1100</v>
      </c>
      <c r="L39" s="41">
        <v>550</v>
      </c>
      <c r="M39" s="41">
        <v>550</v>
      </c>
      <c r="N39" s="219">
        <f t="shared" si="8"/>
        <v>1100</v>
      </c>
      <c r="O39" s="219">
        <f t="shared" si="9"/>
        <v>2200</v>
      </c>
      <c r="P39" s="34" t="s">
        <v>757</v>
      </c>
      <c r="Q39" s="34" t="s">
        <v>754</v>
      </c>
      <c r="R39" s="32">
        <v>550</v>
      </c>
      <c r="S39" s="33">
        <f t="shared" si="10"/>
        <v>1</v>
      </c>
      <c r="T39" s="34" t="str">
        <f t="shared" si="0"/>
        <v>De acuerdo con lo programado</v>
      </c>
      <c r="U39" s="34"/>
      <c r="V39" s="32">
        <v>523</v>
      </c>
      <c r="W39" s="33">
        <f t="shared" si="1"/>
        <v>0.95090909090909093</v>
      </c>
      <c r="X39" s="34" t="str">
        <f t="shared" si="2"/>
        <v>De acuerdo con lo programado</v>
      </c>
      <c r="Y39" s="34" t="s">
        <v>758</v>
      </c>
      <c r="Z39" s="35">
        <v>550</v>
      </c>
      <c r="AA39" s="33">
        <f t="shared" si="11"/>
        <v>1</v>
      </c>
      <c r="AB39" s="34" t="str">
        <f t="shared" si="3"/>
        <v>De acuerdo con lo programado</v>
      </c>
      <c r="AC39" s="36" t="s">
        <v>741</v>
      </c>
      <c r="AD39" s="32">
        <v>550</v>
      </c>
      <c r="AE39" s="33">
        <f t="shared" si="4"/>
        <v>1</v>
      </c>
      <c r="AF39" s="34" t="str">
        <f t="shared" si="5"/>
        <v>De acuerdo con lo programado</v>
      </c>
      <c r="AG39" s="34"/>
      <c r="AH39" s="32">
        <f t="shared" si="6"/>
        <v>2173</v>
      </c>
      <c r="AI39" s="37">
        <f t="shared" si="12"/>
        <v>0.98772727272727268</v>
      </c>
      <c r="AJ39" s="34" t="str">
        <f t="shared" si="13"/>
        <v>Cumplio</v>
      </c>
      <c r="AK39" s="34" t="s">
        <v>759</v>
      </c>
    </row>
    <row r="40" spans="1:37" ht="174" hidden="1" thickTop="1" thickBot="1">
      <c r="A40" s="142">
        <f t="shared" si="14"/>
        <v>16</v>
      </c>
      <c r="B40" s="143">
        <v>0</v>
      </c>
      <c r="C40" s="143">
        <v>0</v>
      </c>
      <c r="D40" s="143">
        <v>0</v>
      </c>
      <c r="E40" s="143">
        <v>0</v>
      </c>
      <c r="F40" s="44" t="s">
        <v>760</v>
      </c>
      <c r="G40" s="218" t="s">
        <v>158</v>
      </c>
      <c r="H40" s="40" t="s">
        <v>756</v>
      </c>
      <c r="I40" s="41">
        <v>213</v>
      </c>
      <c r="J40" s="41">
        <v>213</v>
      </c>
      <c r="K40" s="219">
        <f t="shared" si="7"/>
        <v>426</v>
      </c>
      <c r="L40" s="41">
        <v>213</v>
      </c>
      <c r="M40" s="41">
        <v>213</v>
      </c>
      <c r="N40" s="219">
        <f t="shared" si="8"/>
        <v>426</v>
      </c>
      <c r="O40" s="219">
        <f t="shared" si="9"/>
        <v>852</v>
      </c>
      <c r="P40" s="34" t="s">
        <v>757</v>
      </c>
      <c r="Q40" s="34" t="s">
        <v>754</v>
      </c>
      <c r="R40" s="32">
        <v>289</v>
      </c>
      <c r="S40" s="33">
        <f t="shared" si="10"/>
        <v>1.3568075117370892</v>
      </c>
      <c r="T40" s="34" t="str">
        <f t="shared" si="0"/>
        <v>De acuerdo con lo programado</v>
      </c>
      <c r="U40" s="34"/>
      <c r="V40" s="32">
        <v>213</v>
      </c>
      <c r="W40" s="33">
        <f t="shared" si="1"/>
        <v>1</v>
      </c>
      <c r="X40" s="34" t="str">
        <f t="shared" si="2"/>
        <v>De acuerdo con lo programado</v>
      </c>
      <c r="Y40" s="34" t="s">
        <v>761</v>
      </c>
      <c r="Z40" s="35">
        <v>213</v>
      </c>
      <c r="AA40" s="33">
        <f t="shared" si="11"/>
        <v>1</v>
      </c>
      <c r="AB40" s="34" t="str">
        <f t="shared" si="3"/>
        <v>De acuerdo con lo programado</v>
      </c>
      <c r="AC40" s="36" t="s">
        <v>741</v>
      </c>
      <c r="AD40" s="32">
        <v>213</v>
      </c>
      <c r="AE40" s="33">
        <f t="shared" si="4"/>
        <v>1</v>
      </c>
      <c r="AF40" s="34" t="str">
        <f t="shared" si="5"/>
        <v>De acuerdo con lo programado</v>
      </c>
      <c r="AG40" s="34"/>
      <c r="AH40" s="32">
        <f t="shared" si="6"/>
        <v>928</v>
      </c>
      <c r="AI40" s="37">
        <f t="shared" si="12"/>
        <v>1.0892018779342723</v>
      </c>
      <c r="AJ40" s="34" t="str">
        <f t="shared" si="13"/>
        <v>Cumplio</v>
      </c>
      <c r="AK40" s="34" t="s">
        <v>759</v>
      </c>
    </row>
    <row r="41" spans="1:37" ht="49.2" hidden="1" thickTop="1" thickBot="1">
      <c r="A41" s="142">
        <f t="shared" si="14"/>
        <v>17</v>
      </c>
      <c r="B41" s="143">
        <v>0</v>
      </c>
      <c r="C41" s="143">
        <v>0</v>
      </c>
      <c r="D41" s="143">
        <v>0</v>
      </c>
      <c r="E41" s="143">
        <v>0</v>
      </c>
      <c r="F41" s="44" t="s">
        <v>762</v>
      </c>
      <c r="G41" s="218" t="s">
        <v>732</v>
      </c>
      <c r="H41" s="40" t="s">
        <v>763</v>
      </c>
      <c r="I41" s="41">
        <f>SUM(I42:I43)</f>
        <v>12</v>
      </c>
      <c r="J41" s="41">
        <f t="shared" ref="J41:M41" si="15">SUM(J42:J43)</f>
        <v>12</v>
      </c>
      <c r="K41" s="219">
        <f t="shared" si="7"/>
        <v>24</v>
      </c>
      <c r="L41" s="41">
        <f t="shared" si="15"/>
        <v>12</v>
      </c>
      <c r="M41" s="41">
        <f t="shared" si="15"/>
        <v>12</v>
      </c>
      <c r="N41" s="219">
        <f t="shared" si="8"/>
        <v>24</v>
      </c>
      <c r="O41" s="219">
        <f t="shared" si="9"/>
        <v>48</v>
      </c>
      <c r="P41" s="222" t="s">
        <v>764</v>
      </c>
      <c r="Q41" s="220" t="s">
        <v>765</v>
      </c>
      <c r="R41" s="32">
        <v>12</v>
      </c>
      <c r="S41" s="33">
        <f t="shared" si="10"/>
        <v>1</v>
      </c>
      <c r="T41" s="34" t="str">
        <f t="shared" si="0"/>
        <v>De acuerdo con lo programado</v>
      </c>
      <c r="U41" s="34"/>
      <c r="V41" s="32">
        <v>19</v>
      </c>
      <c r="W41" s="33">
        <f t="shared" si="1"/>
        <v>1.5833333333333333</v>
      </c>
      <c r="X41" s="34" t="str">
        <f t="shared" si="2"/>
        <v>De acuerdo con lo programado</v>
      </c>
      <c r="Y41" s="34"/>
      <c r="Z41" s="35">
        <v>12</v>
      </c>
      <c r="AA41" s="33">
        <f t="shared" si="11"/>
        <v>1</v>
      </c>
      <c r="AB41" s="34" t="str">
        <f t="shared" si="3"/>
        <v>De acuerdo con lo programado</v>
      </c>
      <c r="AC41" s="36" t="s">
        <v>741</v>
      </c>
      <c r="AD41" s="32">
        <v>12</v>
      </c>
      <c r="AE41" s="33">
        <f t="shared" si="4"/>
        <v>1</v>
      </c>
      <c r="AF41" s="34" t="str">
        <f t="shared" si="5"/>
        <v>De acuerdo con lo programado</v>
      </c>
      <c r="AG41" s="34"/>
      <c r="AH41" s="32">
        <f t="shared" si="6"/>
        <v>55</v>
      </c>
      <c r="AI41" s="37">
        <f t="shared" si="12"/>
        <v>1.1458333333333333</v>
      </c>
      <c r="AJ41" s="34" t="str">
        <f t="shared" si="13"/>
        <v>Cumplio</v>
      </c>
      <c r="AK41" s="34"/>
    </row>
    <row r="42" spans="1:37" ht="154.80000000000001" hidden="1" thickTop="1" thickBot="1">
      <c r="A42" s="142">
        <f t="shared" si="14"/>
        <v>18</v>
      </c>
      <c r="B42" s="143">
        <v>0</v>
      </c>
      <c r="C42" s="143">
        <v>0</v>
      </c>
      <c r="D42" s="143">
        <v>0</v>
      </c>
      <c r="E42" s="143">
        <v>0</v>
      </c>
      <c r="F42" s="44" t="s">
        <v>766</v>
      </c>
      <c r="G42" s="218" t="s">
        <v>732</v>
      </c>
      <c r="H42" s="40" t="s">
        <v>767</v>
      </c>
      <c r="I42" s="41">
        <v>5</v>
      </c>
      <c r="J42" s="41">
        <v>5</v>
      </c>
      <c r="K42" s="219">
        <f t="shared" si="7"/>
        <v>10</v>
      </c>
      <c r="L42" s="41">
        <v>5</v>
      </c>
      <c r="M42" s="41">
        <v>5</v>
      </c>
      <c r="N42" s="219">
        <f t="shared" si="8"/>
        <v>10</v>
      </c>
      <c r="O42" s="219">
        <f t="shared" si="9"/>
        <v>20</v>
      </c>
      <c r="P42" s="34" t="s">
        <v>768</v>
      </c>
      <c r="Q42" s="34" t="s">
        <v>769</v>
      </c>
      <c r="R42" s="32">
        <v>7</v>
      </c>
      <c r="S42" s="33">
        <f t="shared" si="10"/>
        <v>1.4</v>
      </c>
      <c r="T42" s="34" t="str">
        <f t="shared" si="0"/>
        <v>De acuerdo con lo programado</v>
      </c>
      <c r="U42" s="34"/>
      <c r="V42" s="32">
        <v>16</v>
      </c>
      <c r="W42" s="33">
        <f t="shared" si="1"/>
        <v>3.2</v>
      </c>
      <c r="X42" s="34" t="str">
        <f t="shared" si="2"/>
        <v>De acuerdo con lo programado</v>
      </c>
      <c r="Y42" s="34"/>
      <c r="Z42" s="35">
        <v>12</v>
      </c>
      <c r="AA42" s="33">
        <f t="shared" si="11"/>
        <v>2.4</v>
      </c>
      <c r="AB42" s="34" t="str">
        <f t="shared" si="3"/>
        <v>De acuerdo con lo programado</v>
      </c>
      <c r="AC42" s="36" t="s">
        <v>741</v>
      </c>
      <c r="AD42" s="32">
        <v>5</v>
      </c>
      <c r="AE42" s="33">
        <f t="shared" si="4"/>
        <v>1</v>
      </c>
      <c r="AF42" s="34" t="str">
        <f t="shared" si="5"/>
        <v>De acuerdo con lo programado</v>
      </c>
      <c r="AG42" s="34"/>
      <c r="AH42" s="32">
        <f t="shared" si="6"/>
        <v>40</v>
      </c>
      <c r="AI42" s="37">
        <f t="shared" si="12"/>
        <v>2</v>
      </c>
      <c r="AJ42" s="34" t="str">
        <f t="shared" si="13"/>
        <v>Cumplio</v>
      </c>
      <c r="AK42" s="34"/>
    </row>
    <row r="43" spans="1:37" ht="68.400000000000006" hidden="1" thickTop="1" thickBot="1">
      <c r="A43" s="142">
        <f t="shared" si="14"/>
        <v>19</v>
      </c>
      <c r="B43" s="143">
        <v>0</v>
      </c>
      <c r="C43" s="143">
        <v>0</v>
      </c>
      <c r="D43" s="143">
        <v>0</v>
      </c>
      <c r="E43" s="143">
        <v>0</v>
      </c>
      <c r="F43" s="44" t="s">
        <v>770</v>
      </c>
      <c r="G43" s="218" t="s">
        <v>732</v>
      </c>
      <c r="H43" s="40" t="s">
        <v>771</v>
      </c>
      <c r="I43" s="41">
        <v>7</v>
      </c>
      <c r="J43" s="41">
        <v>7</v>
      </c>
      <c r="K43" s="219">
        <f t="shared" si="7"/>
        <v>14</v>
      </c>
      <c r="L43" s="41">
        <v>7</v>
      </c>
      <c r="M43" s="41">
        <v>7</v>
      </c>
      <c r="N43" s="219">
        <f t="shared" si="8"/>
        <v>14</v>
      </c>
      <c r="O43" s="219">
        <f t="shared" si="9"/>
        <v>28</v>
      </c>
      <c r="P43" s="34" t="s">
        <v>768</v>
      </c>
      <c r="Q43" s="34" t="s">
        <v>772</v>
      </c>
      <c r="R43" s="32">
        <v>3</v>
      </c>
      <c r="S43" s="33">
        <f t="shared" si="10"/>
        <v>0.42857142857142855</v>
      </c>
      <c r="T43" s="34" t="str">
        <f t="shared" si="0"/>
        <v>En riesgo en cumplimiento</v>
      </c>
      <c r="U43" s="34"/>
      <c r="V43" s="32">
        <v>12</v>
      </c>
      <c r="W43" s="33">
        <f t="shared" si="1"/>
        <v>1.7142857142857142</v>
      </c>
      <c r="X43" s="34" t="str">
        <f t="shared" si="2"/>
        <v>De acuerdo con lo programado</v>
      </c>
      <c r="Y43" s="34"/>
      <c r="Z43" s="35">
        <v>5</v>
      </c>
      <c r="AA43" s="33">
        <f t="shared" si="11"/>
        <v>0.7142857142857143</v>
      </c>
      <c r="AB43" s="34" t="str">
        <f t="shared" si="3"/>
        <v>Atraso Leve</v>
      </c>
      <c r="AC43" s="36" t="s">
        <v>773</v>
      </c>
      <c r="AD43" s="32">
        <v>7</v>
      </c>
      <c r="AE43" s="33">
        <f t="shared" si="4"/>
        <v>1</v>
      </c>
      <c r="AF43" s="34" t="str">
        <f t="shared" si="5"/>
        <v>De acuerdo con lo programado</v>
      </c>
      <c r="AG43" s="34"/>
      <c r="AH43" s="32">
        <f t="shared" si="6"/>
        <v>27</v>
      </c>
      <c r="AI43" s="37">
        <f t="shared" si="12"/>
        <v>0.9642857142857143</v>
      </c>
      <c r="AJ43" s="34" t="str">
        <f t="shared" si="13"/>
        <v>Cumplio</v>
      </c>
      <c r="AK43" s="34"/>
    </row>
    <row r="44" spans="1:37" ht="87.6" hidden="1" thickTop="1" thickBot="1">
      <c r="A44" s="142">
        <f t="shared" si="14"/>
        <v>20</v>
      </c>
      <c r="B44" s="143">
        <v>0</v>
      </c>
      <c r="C44" s="143">
        <v>0</v>
      </c>
      <c r="D44" s="143">
        <v>0</v>
      </c>
      <c r="E44" s="143">
        <v>0</v>
      </c>
      <c r="F44" s="44" t="s">
        <v>774</v>
      </c>
      <c r="G44" s="218" t="s">
        <v>732</v>
      </c>
      <c r="H44" s="40" t="s">
        <v>775</v>
      </c>
      <c r="I44" s="41">
        <v>60</v>
      </c>
      <c r="J44" s="41">
        <v>60</v>
      </c>
      <c r="K44" s="219">
        <f t="shared" si="7"/>
        <v>120</v>
      </c>
      <c r="L44" s="41">
        <v>60</v>
      </c>
      <c r="M44" s="41">
        <v>60</v>
      </c>
      <c r="N44" s="219">
        <f t="shared" si="8"/>
        <v>120</v>
      </c>
      <c r="O44" s="219">
        <f t="shared" si="9"/>
        <v>240</v>
      </c>
      <c r="P44" s="34" t="s">
        <v>776</v>
      </c>
      <c r="Q44" s="34" t="s">
        <v>777</v>
      </c>
      <c r="R44" s="32">
        <v>74</v>
      </c>
      <c r="S44" s="33">
        <f t="shared" si="10"/>
        <v>1.2333333333333334</v>
      </c>
      <c r="T44" s="34" t="str">
        <f t="shared" si="0"/>
        <v>De acuerdo con lo programado</v>
      </c>
      <c r="U44" s="34"/>
      <c r="V44" s="32">
        <v>87</v>
      </c>
      <c r="W44" s="33">
        <f t="shared" si="1"/>
        <v>1.45</v>
      </c>
      <c r="X44" s="34" t="str">
        <f t="shared" si="2"/>
        <v>De acuerdo con lo programado</v>
      </c>
      <c r="Y44" s="34"/>
      <c r="Z44" s="35">
        <v>60</v>
      </c>
      <c r="AA44" s="33">
        <f t="shared" si="11"/>
        <v>1</v>
      </c>
      <c r="AB44" s="34" t="str">
        <f t="shared" si="3"/>
        <v>De acuerdo con lo programado</v>
      </c>
      <c r="AC44" s="36" t="s">
        <v>741</v>
      </c>
      <c r="AD44" s="32">
        <v>60</v>
      </c>
      <c r="AE44" s="33">
        <f t="shared" si="4"/>
        <v>1</v>
      </c>
      <c r="AF44" s="34" t="str">
        <f t="shared" si="5"/>
        <v>De acuerdo con lo programado</v>
      </c>
      <c r="AG44" s="34"/>
      <c r="AH44" s="32">
        <f t="shared" si="6"/>
        <v>281</v>
      </c>
      <c r="AI44" s="37">
        <f t="shared" si="12"/>
        <v>1.1708333333333334</v>
      </c>
      <c r="AJ44" s="34" t="str">
        <f t="shared" si="13"/>
        <v>Cumplio</v>
      </c>
      <c r="AK44" s="34"/>
    </row>
    <row r="45" spans="1:37" ht="87.6" hidden="1" thickTop="1" thickBot="1">
      <c r="A45" s="142">
        <f t="shared" si="14"/>
        <v>21</v>
      </c>
      <c r="B45" s="143">
        <v>0</v>
      </c>
      <c r="C45" s="143">
        <v>0</v>
      </c>
      <c r="D45" s="143">
        <v>0</v>
      </c>
      <c r="E45" s="143">
        <v>0</v>
      </c>
      <c r="F45" s="44" t="s">
        <v>778</v>
      </c>
      <c r="G45" s="218" t="s">
        <v>732</v>
      </c>
      <c r="H45" s="40" t="s">
        <v>779</v>
      </c>
      <c r="I45" s="41">
        <v>60</v>
      </c>
      <c r="J45" s="41">
        <v>60</v>
      </c>
      <c r="K45" s="219">
        <f t="shared" si="7"/>
        <v>120</v>
      </c>
      <c r="L45" s="41">
        <v>60</v>
      </c>
      <c r="M45" s="41">
        <v>60</v>
      </c>
      <c r="N45" s="219">
        <f t="shared" si="8"/>
        <v>120</v>
      </c>
      <c r="O45" s="219">
        <f t="shared" si="9"/>
        <v>240</v>
      </c>
      <c r="P45" s="34" t="s">
        <v>780</v>
      </c>
      <c r="Q45" s="34" t="s">
        <v>781</v>
      </c>
      <c r="R45" s="32">
        <v>73</v>
      </c>
      <c r="S45" s="33">
        <f t="shared" si="10"/>
        <v>1.2166666666666666</v>
      </c>
      <c r="T45" s="34" t="str">
        <f t="shared" si="0"/>
        <v>De acuerdo con lo programado</v>
      </c>
      <c r="U45" s="34"/>
      <c r="V45" s="32">
        <v>60</v>
      </c>
      <c r="W45" s="33">
        <f t="shared" si="1"/>
        <v>1</v>
      </c>
      <c r="X45" s="34" t="str">
        <f t="shared" si="2"/>
        <v>De acuerdo con lo programado</v>
      </c>
      <c r="Y45" s="34"/>
      <c r="Z45" s="35">
        <v>60</v>
      </c>
      <c r="AA45" s="33">
        <f t="shared" si="11"/>
        <v>1</v>
      </c>
      <c r="AB45" s="34" t="str">
        <f t="shared" si="3"/>
        <v>De acuerdo con lo programado</v>
      </c>
      <c r="AC45" s="36" t="s">
        <v>741</v>
      </c>
      <c r="AD45" s="32">
        <v>60</v>
      </c>
      <c r="AE45" s="33">
        <f t="shared" si="4"/>
        <v>1</v>
      </c>
      <c r="AF45" s="34" t="str">
        <f t="shared" si="5"/>
        <v>De acuerdo con lo programado</v>
      </c>
      <c r="AG45" s="34"/>
      <c r="AH45" s="32">
        <f t="shared" si="6"/>
        <v>253</v>
      </c>
      <c r="AI45" s="37">
        <f t="shared" si="12"/>
        <v>1.0541666666666667</v>
      </c>
      <c r="AJ45" s="34" t="str">
        <f t="shared" si="13"/>
        <v>Cumplio</v>
      </c>
      <c r="AK45" s="34"/>
    </row>
    <row r="46" spans="1:37" ht="78" hidden="1" thickTop="1" thickBot="1">
      <c r="A46" s="142">
        <f t="shared" si="14"/>
        <v>22</v>
      </c>
      <c r="B46" s="143">
        <v>0</v>
      </c>
      <c r="C46" s="143">
        <v>0</v>
      </c>
      <c r="D46" s="143">
        <v>0</v>
      </c>
      <c r="E46" s="143">
        <v>0</v>
      </c>
      <c r="F46" s="44" t="s">
        <v>782</v>
      </c>
      <c r="G46" s="218" t="s">
        <v>732</v>
      </c>
      <c r="H46" s="40" t="s">
        <v>783</v>
      </c>
      <c r="I46" s="41">
        <v>1250</v>
      </c>
      <c r="J46" s="41">
        <v>1250</v>
      </c>
      <c r="K46" s="219">
        <f t="shared" si="7"/>
        <v>2500</v>
      </c>
      <c r="L46" s="41">
        <v>1250</v>
      </c>
      <c r="M46" s="41">
        <v>1250</v>
      </c>
      <c r="N46" s="219">
        <f t="shared" si="8"/>
        <v>2500</v>
      </c>
      <c r="O46" s="219">
        <f t="shared" si="9"/>
        <v>5000</v>
      </c>
      <c r="P46" s="34" t="s">
        <v>784</v>
      </c>
      <c r="Q46" s="34" t="s">
        <v>785</v>
      </c>
      <c r="R46" s="32">
        <v>1281</v>
      </c>
      <c r="S46" s="33">
        <f t="shared" si="10"/>
        <v>1.0247999999999999</v>
      </c>
      <c r="T46" s="34" t="str">
        <f t="shared" si="0"/>
        <v>De acuerdo con lo programado</v>
      </c>
      <c r="U46" s="34"/>
      <c r="V46" s="32">
        <v>1250</v>
      </c>
      <c r="W46" s="33">
        <f t="shared" si="1"/>
        <v>1</v>
      </c>
      <c r="X46" s="34" t="str">
        <f t="shared" si="2"/>
        <v>De acuerdo con lo programado</v>
      </c>
      <c r="Y46" s="34"/>
      <c r="Z46" s="35">
        <v>1250</v>
      </c>
      <c r="AA46" s="33">
        <f t="shared" si="11"/>
        <v>1</v>
      </c>
      <c r="AB46" s="34" t="str">
        <f t="shared" si="3"/>
        <v>De acuerdo con lo programado</v>
      </c>
      <c r="AC46" s="36" t="s">
        <v>741</v>
      </c>
      <c r="AD46" s="32">
        <v>1250</v>
      </c>
      <c r="AE46" s="33">
        <f t="shared" si="4"/>
        <v>1</v>
      </c>
      <c r="AF46" s="34" t="str">
        <f t="shared" si="5"/>
        <v>De acuerdo con lo programado</v>
      </c>
      <c r="AG46" s="34"/>
      <c r="AH46" s="32">
        <f t="shared" si="6"/>
        <v>5031</v>
      </c>
      <c r="AI46" s="37">
        <f t="shared" si="12"/>
        <v>1.0062</v>
      </c>
      <c r="AJ46" s="34" t="str">
        <f t="shared" si="13"/>
        <v>Cumplio</v>
      </c>
      <c r="AK46" s="34"/>
    </row>
    <row r="47" spans="1:37" ht="87.6" hidden="1" thickTop="1" thickBot="1">
      <c r="A47" s="142">
        <f t="shared" si="14"/>
        <v>23</v>
      </c>
      <c r="B47" s="143">
        <v>0</v>
      </c>
      <c r="C47" s="143">
        <v>0</v>
      </c>
      <c r="D47" s="143">
        <v>0</v>
      </c>
      <c r="E47" s="143">
        <v>0</v>
      </c>
      <c r="F47" s="44" t="s">
        <v>786</v>
      </c>
      <c r="G47" s="218" t="s">
        <v>158</v>
      </c>
      <c r="H47" s="40" t="s">
        <v>787</v>
      </c>
      <c r="I47" s="41">
        <v>150</v>
      </c>
      <c r="J47" s="41">
        <v>150</v>
      </c>
      <c r="K47" s="219">
        <f t="shared" si="7"/>
        <v>300</v>
      </c>
      <c r="L47" s="41">
        <v>150</v>
      </c>
      <c r="M47" s="41">
        <v>150</v>
      </c>
      <c r="N47" s="219">
        <f t="shared" si="8"/>
        <v>300</v>
      </c>
      <c r="O47" s="219">
        <f t="shared" si="9"/>
        <v>600</v>
      </c>
      <c r="P47" s="34" t="s">
        <v>788</v>
      </c>
      <c r="Q47" s="34" t="s">
        <v>777</v>
      </c>
      <c r="R47" s="32">
        <v>753</v>
      </c>
      <c r="S47" s="33">
        <f t="shared" si="10"/>
        <v>5.0199999999999996</v>
      </c>
      <c r="T47" s="34" t="str">
        <f t="shared" si="0"/>
        <v>De acuerdo con lo programado</v>
      </c>
      <c r="U47" s="34"/>
      <c r="V47" s="32">
        <v>1238</v>
      </c>
      <c r="W47" s="33">
        <f t="shared" si="1"/>
        <v>8.2533333333333339</v>
      </c>
      <c r="X47" s="34" t="str">
        <f t="shared" si="2"/>
        <v>De acuerdo con lo programado</v>
      </c>
      <c r="Y47" s="34"/>
      <c r="Z47" s="35">
        <v>150</v>
      </c>
      <c r="AA47" s="33">
        <f t="shared" si="11"/>
        <v>1</v>
      </c>
      <c r="AB47" s="34" t="str">
        <f t="shared" si="3"/>
        <v>De acuerdo con lo programado</v>
      </c>
      <c r="AC47" s="36" t="s">
        <v>741</v>
      </c>
      <c r="AD47" s="32">
        <v>150</v>
      </c>
      <c r="AE47" s="33">
        <f t="shared" si="4"/>
        <v>1</v>
      </c>
      <c r="AF47" s="34" t="str">
        <f t="shared" si="5"/>
        <v>De acuerdo con lo programado</v>
      </c>
      <c r="AG47" s="34"/>
      <c r="AH47" s="32">
        <f t="shared" si="6"/>
        <v>2291</v>
      </c>
      <c r="AI47" s="37">
        <f t="shared" si="12"/>
        <v>3.8183333333333334</v>
      </c>
      <c r="AJ47" s="34" t="str">
        <f t="shared" si="13"/>
        <v>Cumplio</v>
      </c>
      <c r="AK47" s="34"/>
    </row>
    <row r="48" spans="1:37" ht="49.2" hidden="1" thickTop="1" thickBot="1">
      <c r="A48" s="142">
        <f t="shared" si="14"/>
        <v>24</v>
      </c>
      <c r="B48" s="143">
        <v>0</v>
      </c>
      <c r="C48" s="143">
        <v>0</v>
      </c>
      <c r="D48" s="143">
        <v>0</v>
      </c>
      <c r="E48" s="143">
        <v>0</v>
      </c>
      <c r="F48" s="44" t="s">
        <v>789</v>
      </c>
      <c r="G48" s="218" t="s">
        <v>732</v>
      </c>
      <c r="H48" s="40" t="s">
        <v>790</v>
      </c>
      <c r="I48" s="41">
        <v>500</v>
      </c>
      <c r="J48" s="41">
        <v>500</v>
      </c>
      <c r="K48" s="219">
        <f t="shared" si="7"/>
        <v>1000</v>
      </c>
      <c r="L48" s="41">
        <v>500</v>
      </c>
      <c r="M48" s="41">
        <v>500</v>
      </c>
      <c r="N48" s="219">
        <f t="shared" si="8"/>
        <v>1000</v>
      </c>
      <c r="O48" s="219">
        <f t="shared" si="9"/>
        <v>2000</v>
      </c>
      <c r="P48" s="34" t="s">
        <v>788</v>
      </c>
      <c r="Q48" s="34" t="s">
        <v>754</v>
      </c>
      <c r="R48" s="32">
        <v>0</v>
      </c>
      <c r="S48" s="33">
        <f t="shared" si="10"/>
        <v>0</v>
      </c>
      <c r="T48" s="34" t="str">
        <f t="shared" si="0"/>
        <v>En riesgo en cumplimiento</v>
      </c>
      <c r="U48" s="34"/>
      <c r="V48" s="32">
        <v>1517</v>
      </c>
      <c r="W48" s="33">
        <f t="shared" si="1"/>
        <v>3.0339999999999998</v>
      </c>
      <c r="X48" s="34" t="str">
        <f t="shared" si="2"/>
        <v>De acuerdo con lo programado</v>
      </c>
      <c r="Y48" s="34"/>
      <c r="Z48" s="35">
        <v>500</v>
      </c>
      <c r="AA48" s="33">
        <f t="shared" si="11"/>
        <v>1</v>
      </c>
      <c r="AB48" s="34" t="str">
        <f t="shared" si="3"/>
        <v>De acuerdo con lo programado</v>
      </c>
      <c r="AC48" s="36" t="s">
        <v>741</v>
      </c>
      <c r="AD48" s="32">
        <v>500</v>
      </c>
      <c r="AE48" s="33">
        <f t="shared" si="4"/>
        <v>1</v>
      </c>
      <c r="AF48" s="34" t="str">
        <f t="shared" si="5"/>
        <v>De acuerdo con lo programado</v>
      </c>
      <c r="AG48" s="34"/>
      <c r="AH48" s="32">
        <f t="shared" si="6"/>
        <v>2517</v>
      </c>
      <c r="AI48" s="37">
        <f t="shared" si="12"/>
        <v>1.2585</v>
      </c>
      <c r="AJ48" s="34" t="str">
        <f t="shared" si="13"/>
        <v>Cumplio</v>
      </c>
      <c r="AK48" s="34"/>
    </row>
    <row r="49" spans="1:37" ht="49.2" hidden="1" thickTop="1" thickBot="1">
      <c r="A49" s="142">
        <f t="shared" si="14"/>
        <v>25</v>
      </c>
      <c r="B49" s="143">
        <v>0</v>
      </c>
      <c r="C49" s="143">
        <v>0</v>
      </c>
      <c r="D49" s="143">
        <v>0</v>
      </c>
      <c r="E49" s="143">
        <v>0</v>
      </c>
      <c r="F49" s="44" t="s">
        <v>791</v>
      </c>
      <c r="G49" s="218" t="s">
        <v>732</v>
      </c>
      <c r="H49" s="40" t="s">
        <v>792</v>
      </c>
      <c r="I49" s="41">
        <v>40</v>
      </c>
      <c r="J49" s="41">
        <v>40</v>
      </c>
      <c r="K49" s="219">
        <f t="shared" si="7"/>
        <v>80</v>
      </c>
      <c r="L49" s="41">
        <v>40</v>
      </c>
      <c r="M49" s="41">
        <v>40</v>
      </c>
      <c r="N49" s="219">
        <f t="shared" si="8"/>
        <v>80</v>
      </c>
      <c r="O49" s="219">
        <f t="shared" si="9"/>
        <v>160</v>
      </c>
      <c r="P49" s="34" t="s">
        <v>788</v>
      </c>
      <c r="Q49" s="34" t="s">
        <v>754</v>
      </c>
      <c r="R49" s="32">
        <v>0</v>
      </c>
      <c r="S49" s="33">
        <f t="shared" si="10"/>
        <v>0</v>
      </c>
      <c r="T49" s="34" t="str">
        <f t="shared" si="0"/>
        <v>En riesgo en cumplimiento</v>
      </c>
      <c r="U49" s="34"/>
      <c r="V49" s="32">
        <v>72</v>
      </c>
      <c r="W49" s="33">
        <f t="shared" si="1"/>
        <v>1.8</v>
      </c>
      <c r="X49" s="34" t="str">
        <f t="shared" si="2"/>
        <v>De acuerdo con lo programado</v>
      </c>
      <c r="Y49" s="34"/>
      <c r="Z49" s="35">
        <v>40</v>
      </c>
      <c r="AA49" s="33">
        <f t="shared" si="11"/>
        <v>1</v>
      </c>
      <c r="AB49" s="34" t="str">
        <f t="shared" si="3"/>
        <v>De acuerdo con lo programado</v>
      </c>
      <c r="AC49" s="36" t="s">
        <v>741</v>
      </c>
      <c r="AD49" s="32">
        <v>40</v>
      </c>
      <c r="AE49" s="33">
        <f t="shared" si="4"/>
        <v>1</v>
      </c>
      <c r="AF49" s="34" t="str">
        <f t="shared" si="5"/>
        <v>De acuerdo con lo programado</v>
      </c>
      <c r="AG49" s="34"/>
      <c r="AH49" s="32">
        <f t="shared" si="6"/>
        <v>152</v>
      </c>
      <c r="AI49" s="37">
        <f t="shared" si="12"/>
        <v>0.95</v>
      </c>
      <c r="AJ49" s="34" t="str">
        <f t="shared" si="13"/>
        <v>Cumplio</v>
      </c>
      <c r="AK49" s="34"/>
    </row>
    <row r="50" spans="1:37" ht="68.400000000000006" hidden="1" thickTop="1" thickBot="1">
      <c r="A50" s="142">
        <f t="shared" si="14"/>
        <v>26</v>
      </c>
      <c r="B50" s="143">
        <v>0</v>
      </c>
      <c r="C50" s="143">
        <v>0</v>
      </c>
      <c r="D50" s="143">
        <v>0</v>
      </c>
      <c r="E50" s="143">
        <v>0</v>
      </c>
      <c r="F50" s="44" t="s">
        <v>793</v>
      </c>
      <c r="G50" s="40" t="s">
        <v>794</v>
      </c>
      <c r="H50" s="40" t="s">
        <v>795</v>
      </c>
      <c r="I50" s="41">
        <v>3</v>
      </c>
      <c r="J50" s="41">
        <v>3</v>
      </c>
      <c r="K50" s="219">
        <f t="shared" si="7"/>
        <v>6</v>
      </c>
      <c r="L50" s="41">
        <v>3</v>
      </c>
      <c r="M50" s="41">
        <v>3</v>
      </c>
      <c r="N50" s="219">
        <f t="shared" si="8"/>
        <v>6</v>
      </c>
      <c r="O50" s="219">
        <f t="shared" si="9"/>
        <v>12</v>
      </c>
      <c r="P50" s="34" t="s">
        <v>784</v>
      </c>
      <c r="Q50" s="34" t="s">
        <v>796</v>
      </c>
      <c r="R50" s="32">
        <v>7</v>
      </c>
      <c r="S50" s="33">
        <f t="shared" si="10"/>
        <v>2.3333333333333335</v>
      </c>
      <c r="T50" s="34" t="str">
        <f t="shared" si="0"/>
        <v>De acuerdo con lo programado</v>
      </c>
      <c r="U50" s="34"/>
      <c r="V50" s="32">
        <v>3</v>
      </c>
      <c r="W50" s="33">
        <f t="shared" si="1"/>
        <v>1</v>
      </c>
      <c r="X50" s="34" t="str">
        <f t="shared" si="2"/>
        <v>De acuerdo con lo programado</v>
      </c>
      <c r="Y50" s="34"/>
      <c r="Z50" s="35">
        <v>3</v>
      </c>
      <c r="AA50" s="33">
        <f t="shared" si="11"/>
        <v>1</v>
      </c>
      <c r="AB50" s="34" t="str">
        <f t="shared" si="3"/>
        <v>De acuerdo con lo programado</v>
      </c>
      <c r="AC50" s="36" t="s">
        <v>741</v>
      </c>
      <c r="AD50" s="32">
        <v>3</v>
      </c>
      <c r="AE50" s="33">
        <f t="shared" si="4"/>
        <v>1</v>
      </c>
      <c r="AF50" s="34" t="str">
        <f t="shared" si="5"/>
        <v>De acuerdo con lo programado</v>
      </c>
      <c r="AG50" s="34"/>
      <c r="AH50" s="32">
        <f t="shared" si="6"/>
        <v>16</v>
      </c>
      <c r="AI50" s="37">
        <f t="shared" si="12"/>
        <v>1.3333333333333333</v>
      </c>
      <c r="AJ50" s="34" t="str">
        <f t="shared" si="13"/>
        <v>Cumplio</v>
      </c>
      <c r="AK50" s="34"/>
    </row>
    <row r="51" spans="1:37" ht="49.2" hidden="1" thickTop="1" thickBot="1">
      <c r="A51" s="142">
        <f t="shared" si="14"/>
        <v>27</v>
      </c>
      <c r="B51" s="143">
        <v>0</v>
      </c>
      <c r="C51" s="143">
        <v>0</v>
      </c>
      <c r="D51" s="143">
        <v>0</v>
      </c>
      <c r="E51" s="143">
        <v>0</v>
      </c>
      <c r="F51" s="44" t="s">
        <v>797</v>
      </c>
      <c r="G51" s="218" t="s">
        <v>732</v>
      </c>
      <c r="H51" s="40" t="s">
        <v>798</v>
      </c>
      <c r="I51" s="41">
        <v>27</v>
      </c>
      <c r="J51" s="41">
        <v>27</v>
      </c>
      <c r="K51" s="219">
        <f t="shared" si="7"/>
        <v>54</v>
      </c>
      <c r="L51" s="41">
        <v>27</v>
      </c>
      <c r="M51" s="41">
        <v>27</v>
      </c>
      <c r="N51" s="219">
        <f t="shared" si="8"/>
        <v>54</v>
      </c>
      <c r="O51" s="219">
        <f t="shared" si="9"/>
        <v>108</v>
      </c>
      <c r="P51" s="34" t="s">
        <v>799</v>
      </c>
      <c r="Q51" s="34" t="s">
        <v>800</v>
      </c>
      <c r="R51" s="32">
        <v>27</v>
      </c>
      <c r="S51" s="33">
        <f t="shared" si="10"/>
        <v>1</v>
      </c>
      <c r="T51" s="34" t="str">
        <f t="shared" si="0"/>
        <v>De acuerdo con lo programado</v>
      </c>
      <c r="U51" s="34"/>
      <c r="V51" s="32">
        <v>27</v>
      </c>
      <c r="W51" s="33">
        <f t="shared" si="1"/>
        <v>1</v>
      </c>
      <c r="X51" s="34" t="str">
        <f t="shared" si="2"/>
        <v>De acuerdo con lo programado</v>
      </c>
      <c r="Y51" s="34"/>
      <c r="Z51" s="35">
        <v>27</v>
      </c>
      <c r="AA51" s="33">
        <f t="shared" si="11"/>
        <v>1</v>
      </c>
      <c r="AB51" s="34" t="str">
        <f t="shared" si="3"/>
        <v>De acuerdo con lo programado</v>
      </c>
      <c r="AC51" s="36" t="s">
        <v>741</v>
      </c>
      <c r="AD51" s="32">
        <v>27</v>
      </c>
      <c r="AE51" s="33">
        <f t="shared" si="4"/>
        <v>1</v>
      </c>
      <c r="AF51" s="34" t="str">
        <f t="shared" si="5"/>
        <v>De acuerdo con lo programado</v>
      </c>
      <c r="AG51" s="34"/>
      <c r="AH51" s="32">
        <f t="shared" si="6"/>
        <v>108</v>
      </c>
      <c r="AI51" s="37">
        <f t="shared" si="12"/>
        <v>1</v>
      </c>
      <c r="AJ51" s="34" t="str">
        <f t="shared" si="13"/>
        <v>Cumplio</v>
      </c>
      <c r="AK51" s="34" t="s">
        <v>801</v>
      </c>
    </row>
    <row r="52" spans="1:37" ht="49.2" hidden="1" thickTop="1" thickBot="1">
      <c r="A52" s="142">
        <f t="shared" si="14"/>
        <v>28</v>
      </c>
      <c r="B52" s="143">
        <v>0</v>
      </c>
      <c r="C52" s="143">
        <v>0</v>
      </c>
      <c r="D52" s="143">
        <v>0</v>
      </c>
      <c r="E52" s="143">
        <v>0</v>
      </c>
      <c r="F52" s="44" t="s">
        <v>802</v>
      </c>
      <c r="G52" s="218" t="s">
        <v>732</v>
      </c>
      <c r="H52" s="40" t="s">
        <v>803</v>
      </c>
      <c r="I52" s="41">
        <v>1</v>
      </c>
      <c r="J52" s="41">
        <v>0</v>
      </c>
      <c r="K52" s="219">
        <f t="shared" si="7"/>
        <v>1</v>
      </c>
      <c r="L52" s="41">
        <v>0</v>
      </c>
      <c r="M52" s="41">
        <v>0</v>
      </c>
      <c r="N52" s="219">
        <f t="shared" si="8"/>
        <v>0</v>
      </c>
      <c r="O52" s="219">
        <f t="shared" si="9"/>
        <v>1</v>
      </c>
      <c r="P52" s="34" t="s">
        <v>804</v>
      </c>
      <c r="Q52" s="34" t="s">
        <v>754</v>
      </c>
      <c r="R52" s="32">
        <v>0</v>
      </c>
      <c r="S52" s="33">
        <f t="shared" si="10"/>
        <v>0</v>
      </c>
      <c r="T52" s="34" t="str">
        <f t="shared" si="0"/>
        <v>En riesgo en cumplimiento</v>
      </c>
      <c r="U52" s="34" t="s">
        <v>805</v>
      </c>
      <c r="V52" s="32">
        <v>1</v>
      </c>
      <c r="W52" s="33">
        <f t="shared" si="1"/>
        <v>1</v>
      </c>
      <c r="X52" s="34" t="str">
        <f t="shared" si="2"/>
        <v>De acuerdo con lo programado</v>
      </c>
      <c r="Y52" s="34"/>
      <c r="Z52" s="35"/>
      <c r="AA52" s="33" t="str">
        <f t="shared" si="11"/>
        <v>No hay ejecución</v>
      </c>
      <c r="AB52" s="34" t="str">
        <f t="shared" si="3"/>
        <v>NA</v>
      </c>
      <c r="AC52" s="36" t="s">
        <v>751</v>
      </c>
      <c r="AD52" s="32">
        <v>0</v>
      </c>
      <c r="AE52" s="33" t="str">
        <f t="shared" si="4"/>
        <v>No hay Programación</v>
      </c>
      <c r="AF52" s="34" t="str">
        <f t="shared" si="5"/>
        <v>De acuerdo con lo programado</v>
      </c>
      <c r="AG52" s="34"/>
      <c r="AH52" s="32">
        <f t="shared" si="6"/>
        <v>1</v>
      </c>
      <c r="AI52" s="37">
        <f t="shared" si="12"/>
        <v>1</v>
      </c>
      <c r="AJ52" s="34" t="str">
        <f t="shared" si="13"/>
        <v>Cumplio</v>
      </c>
      <c r="AK52" s="34"/>
    </row>
    <row r="53" spans="1:37" ht="68.400000000000006" hidden="1" thickTop="1" thickBot="1">
      <c r="A53" s="142">
        <f t="shared" si="14"/>
        <v>29</v>
      </c>
      <c r="B53" s="143">
        <v>0</v>
      </c>
      <c r="C53" s="143">
        <v>0</v>
      </c>
      <c r="D53" s="143">
        <v>0</v>
      </c>
      <c r="E53" s="143">
        <v>0</v>
      </c>
      <c r="F53" s="44" t="s">
        <v>806</v>
      </c>
      <c r="G53" s="218" t="s">
        <v>807</v>
      </c>
      <c r="H53" s="40" t="s">
        <v>808</v>
      </c>
      <c r="I53" s="41">
        <v>25</v>
      </c>
      <c r="J53" s="41">
        <v>25</v>
      </c>
      <c r="K53" s="219">
        <f t="shared" si="7"/>
        <v>50</v>
      </c>
      <c r="L53" s="41">
        <v>25</v>
      </c>
      <c r="M53" s="41">
        <v>25</v>
      </c>
      <c r="N53" s="219">
        <f t="shared" si="8"/>
        <v>50</v>
      </c>
      <c r="O53" s="219">
        <f t="shared" si="9"/>
        <v>100</v>
      </c>
      <c r="P53" s="34" t="s">
        <v>809</v>
      </c>
      <c r="Q53" s="34" t="s">
        <v>810</v>
      </c>
      <c r="R53" s="32">
        <v>74</v>
      </c>
      <c r="S53" s="33">
        <f t="shared" si="10"/>
        <v>2.96</v>
      </c>
      <c r="T53" s="34" t="str">
        <f t="shared" si="0"/>
        <v>De acuerdo con lo programado</v>
      </c>
      <c r="U53" s="34"/>
      <c r="V53" s="32">
        <v>25</v>
      </c>
      <c r="W53" s="33">
        <f t="shared" si="1"/>
        <v>1</v>
      </c>
      <c r="X53" s="34" t="str">
        <f t="shared" si="2"/>
        <v>De acuerdo con lo programado</v>
      </c>
      <c r="Y53" s="34" t="s">
        <v>811</v>
      </c>
      <c r="Z53" s="35">
        <v>25</v>
      </c>
      <c r="AA53" s="33">
        <f t="shared" si="11"/>
        <v>1</v>
      </c>
      <c r="AB53" s="34" t="str">
        <f t="shared" si="3"/>
        <v>De acuerdo con lo programado</v>
      </c>
      <c r="AC53" s="36" t="s">
        <v>741</v>
      </c>
      <c r="AD53" s="32">
        <v>25</v>
      </c>
      <c r="AE53" s="33">
        <f t="shared" si="4"/>
        <v>1</v>
      </c>
      <c r="AF53" s="34" t="str">
        <f t="shared" si="5"/>
        <v>De acuerdo con lo programado</v>
      </c>
      <c r="AG53" s="34"/>
      <c r="AH53" s="32">
        <f t="shared" si="6"/>
        <v>149</v>
      </c>
      <c r="AI53" s="37">
        <f t="shared" si="12"/>
        <v>1.49</v>
      </c>
      <c r="AJ53" s="34" t="str">
        <f t="shared" si="13"/>
        <v>Cumplio</v>
      </c>
      <c r="AK53" s="34"/>
    </row>
    <row r="54" spans="1:37" ht="49.2" hidden="1" thickTop="1" thickBot="1">
      <c r="A54" s="142">
        <f t="shared" si="14"/>
        <v>30</v>
      </c>
      <c r="B54" s="143">
        <v>0</v>
      </c>
      <c r="C54" s="143">
        <v>0</v>
      </c>
      <c r="D54" s="143">
        <v>0</v>
      </c>
      <c r="E54" s="143">
        <v>0</v>
      </c>
      <c r="F54" s="44" t="s">
        <v>812</v>
      </c>
      <c r="G54" s="218" t="s">
        <v>732</v>
      </c>
      <c r="H54" s="40" t="s">
        <v>813</v>
      </c>
      <c r="I54" s="41">
        <v>25</v>
      </c>
      <c r="J54" s="41">
        <v>25</v>
      </c>
      <c r="K54" s="219">
        <f t="shared" si="7"/>
        <v>50</v>
      </c>
      <c r="L54" s="41">
        <v>25</v>
      </c>
      <c r="M54" s="41">
        <v>25</v>
      </c>
      <c r="N54" s="219">
        <f t="shared" si="8"/>
        <v>50</v>
      </c>
      <c r="O54" s="219">
        <f t="shared" si="9"/>
        <v>100</v>
      </c>
      <c r="P54" s="34" t="s">
        <v>814</v>
      </c>
      <c r="Q54" s="34" t="s">
        <v>815</v>
      </c>
      <c r="R54" s="32">
        <v>30</v>
      </c>
      <c r="S54" s="33">
        <f t="shared" si="10"/>
        <v>1.2</v>
      </c>
      <c r="T54" s="34" t="str">
        <f t="shared" si="0"/>
        <v>De acuerdo con lo programado</v>
      </c>
      <c r="U54" s="34"/>
      <c r="V54" s="32">
        <v>30</v>
      </c>
      <c r="W54" s="33">
        <f t="shared" si="1"/>
        <v>1.2</v>
      </c>
      <c r="X54" s="34" t="str">
        <f t="shared" si="2"/>
        <v>De acuerdo con lo programado</v>
      </c>
      <c r="Y54" s="34"/>
      <c r="Z54" s="35">
        <v>30</v>
      </c>
      <c r="AA54" s="33">
        <f t="shared" si="11"/>
        <v>1.2</v>
      </c>
      <c r="AB54" s="34" t="str">
        <f t="shared" si="3"/>
        <v>De acuerdo con lo programado</v>
      </c>
      <c r="AC54" s="36" t="s">
        <v>741</v>
      </c>
      <c r="AD54" s="32">
        <v>25</v>
      </c>
      <c r="AE54" s="33">
        <f t="shared" si="4"/>
        <v>1</v>
      </c>
      <c r="AF54" s="34" t="str">
        <f t="shared" si="5"/>
        <v>De acuerdo con lo programado</v>
      </c>
      <c r="AG54" s="34"/>
      <c r="AH54" s="32">
        <f t="shared" si="6"/>
        <v>115</v>
      </c>
      <c r="AI54" s="37">
        <f t="shared" si="12"/>
        <v>1.1499999999999999</v>
      </c>
      <c r="AJ54" s="34" t="str">
        <f t="shared" si="13"/>
        <v>Cumplio</v>
      </c>
      <c r="AK54" s="34"/>
    </row>
    <row r="55" spans="1:37" ht="78" hidden="1" thickTop="1" thickBot="1">
      <c r="A55" s="142">
        <f t="shared" si="14"/>
        <v>31</v>
      </c>
      <c r="B55" s="143">
        <v>0</v>
      </c>
      <c r="C55" s="143">
        <v>0</v>
      </c>
      <c r="D55" s="143">
        <v>0</v>
      </c>
      <c r="E55" s="143">
        <v>0</v>
      </c>
      <c r="F55" s="44" t="s">
        <v>816</v>
      </c>
      <c r="G55" s="218" t="s">
        <v>732</v>
      </c>
      <c r="H55" s="40" t="s">
        <v>817</v>
      </c>
      <c r="I55" s="41">
        <v>6</v>
      </c>
      <c r="J55" s="41">
        <v>6</v>
      </c>
      <c r="K55" s="219">
        <f t="shared" si="7"/>
        <v>12</v>
      </c>
      <c r="L55" s="41">
        <v>6</v>
      </c>
      <c r="M55" s="41">
        <v>6</v>
      </c>
      <c r="N55" s="219">
        <f t="shared" si="8"/>
        <v>12</v>
      </c>
      <c r="O55" s="219">
        <f t="shared" si="9"/>
        <v>24</v>
      </c>
      <c r="P55" s="34" t="s">
        <v>814</v>
      </c>
      <c r="Q55" s="34" t="s">
        <v>818</v>
      </c>
      <c r="R55" s="32">
        <v>10</v>
      </c>
      <c r="S55" s="33">
        <f t="shared" si="10"/>
        <v>1.6666666666666667</v>
      </c>
      <c r="T55" s="34" t="str">
        <f t="shared" si="0"/>
        <v>De acuerdo con lo programado</v>
      </c>
      <c r="U55" s="34"/>
      <c r="V55" s="32">
        <v>15</v>
      </c>
      <c r="W55" s="33">
        <f t="shared" si="1"/>
        <v>2.5</v>
      </c>
      <c r="X55" s="34" t="str">
        <f t="shared" si="2"/>
        <v>De acuerdo con lo programado</v>
      </c>
      <c r="Y55" s="34"/>
      <c r="Z55" s="35">
        <v>10</v>
      </c>
      <c r="AA55" s="33">
        <f t="shared" si="11"/>
        <v>1.6666666666666667</v>
      </c>
      <c r="AB55" s="34" t="str">
        <f t="shared" si="3"/>
        <v>De acuerdo con lo programado</v>
      </c>
      <c r="AC55" s="36" t="s">
        <v>741</v>
      </c>
      <c r="AD55" s="32">
        <v>6</v>
      </c>
      <c r="AE55" s="33">
        <f t="shared" si="4"/>
        <v>1</v>
      </c>
      <c r="AF55" s="34" t="str">
        <f t="shared" si="5"/>
        <v>De acuerdo con lo programado</v>
      </c>
      <c r="AG55" s="34"/>
      <c r="AH55" s="32">
        <f t="shared" si="6"/>
        <v>41</v>
      </c>
      <c r="AI55" s="37">
        <f t="shared" si="12"/>
        <v>1.7083333333333333</v>
      </c>
      <c r="AJ55" s="34" t="str">
        <f t="shared" si="13"/>
        <v>Cumplio</v>
      </c>
      <c r="AK55" s="34"/>
    </row>
    <row r="56" spans="1:37" ht="126" hidden="1" thickTop="1" thickBot="1">
      <c r="A56" s="142">
        <f t="shared" si="14"/>
        <v>32</v>
      </c>
      <c r="B56" s="143">
        <v>0</v>
      </c>
      <c r="C56" s="143">
        <v>0</v>
      </c>
      <c r="D56" s="143">
        <v>0</v>
      </c>
      <c r="E56" s="143">
        <v>0</v>
      </c>
      <c r="F56" s="44" t="s">
        <v>819</v>
      </c>
      <c r="G56" s="40" t="s">
        <v>820</v>
      </c>
      <c r="H56" s="218" t="s">
        <v>795</v>
      </c>
      <c r="I56" s="220">
        <v>6</v>
      </c>
      <c r="J56" s="220">
        <v>6</v>
      </c>
      <c r="K56" s="219">
        <f t="shared" si="7"/>
        <v>12</v>
      </c>
      <c r="L56" s="220">
        <v>6</v>
      </c>
      <c r="M56" s="220">
        <v>6</v>
      </c>
      <c r="N56" s="219">
        <f t="shared" si="8"/>
        <v>12</v>
      </c>
      <c r="O56" s="219">
        <f t="shared" si="9"/>
        <v>24</v>
      </c>
      <c r="P56" s="222" t="s">
        <v>784</v>
      </c>
      <c r="Q56" s="222" t="s">
        <v>821</v>
      </c>
      <c r="R56" s="32">
        <v>6</v>
      </c>
      <c r="S56" s="33">
        <f t="shared" si="10"/>
        <v>1</v>
      </c>
      <c r="T56" s="34" t="str">
        <f t="shared" si="0"/>
        <v>De acuerdo con lo programado</v>
      </c>
      <c r="U56" s="34"/>
      <c r="V56" s="32">
        <v>6</v>
      </c>
      <c r="W56" s="33">
        <f t="shared" si="1"/>
        <v>1</v>
      </c>
      <c r="X56" s="34" t="str">
        <f t="shared" si="2"/>
        <v>De acuerdo con lo programado</v>
      </c>
      <c r="Y56" s="34"/>
      <c r="Z56" s="35">
        <v>6</v>
      </c>
      <c r="AA56" s="33">
        <f t="shared" si="11"/>
        <v>1</v>
      </c>
      <c r="AB56" s="34" t="str">
        <f t="shared" si="3"/>
        <v>De acuerdo con lo programado</v>
      </c>
      <c r="AC56" s="36" t="s">
        <v>741</v>
      </c>
      <c r="AD56" s="32">
        <v>6</v>
      </c>
      <c r="AE56" s="33">
        <f t="shared" si="4"/>
        <v>1</v>
      </c>
      <c r="AF56" s="34" t="str">
        <f t="shared" si="5"/>
        <v>De acuerdo con lo programado</v>
      </c>
      <c r="AG56" s="34"/>
      <c r="AH56" s="32">
        <f t="shared" si="6"/>
        <v>24</v>
      </c>
      <c r="AI56" s="37">
        <f t="shared" si="12"/>
        <v>1</v>
      </c>
      <c r="AJ56" s="34" t="str">
        <f t="shared" si="13"/>
        <v>Cumplio</v>
      </c>
      <c r="AK56" s="34"/>
    </row>
    <row r="57" spans="1:37" ht="78" hidden="1" thickTop="1" thickBot="1">
      <c r="A57" s="142">
        <f t="shared" si="14"/>
        <v>33</v>
      </c>
      <c r="B57" s="143">
        <v>0</v>
      </c>
      <c r="C57" s="143">
        <v>0</v>
      </c>
      <c r="D57" s="143">
        <v>0</v>
      </c>
      <c r="E57" s="143">
        <v>0</v>
      </c>
      <c r="F57" s="44" t="s">
        <v>822</v>
      </c>
      <c r="G57" s="218" t="s">
        <v>732</v>
      </c>
      <c r="H57" s="218" t="s">
        <v>767</v>
      </c>
      <c r="I57" s="220">
        <v>4</v>
      </c>
      <c r="J57" s="220">
        <v>0</v>
      </c>
      <c r="K57" s="219">
        <f t="shared" si="7"/>
        <v>4</v>
      </c>
      <c r="L57" s="220">
        <v>4</v>
      </c>
      <c r="M57" s="220">
        <v>0</v>
      </c>
      <c r="N57" s="219">
        <f t="shared" si="8"/>
        <v>4</v>
      </c>
      <c r="O57" s="219">
        <f t="shared" si="9"/>
        <v>8</v>
      </c>
      <c r="P57" s="222" t="s">
        <v>748</v>
      </c>
      <c r="Q57" s="220" t="s">
        <v>823</v>
      </c>
      <c r="R57" s="32">
        <v>4</v>
      </c>
      <c r="S57" s="33">
        <f t="shared" si="10"/>
        <v>1</v>
      </c>
      <c r="T57" s="34" t="str">
        <f t="shared" si="0"/>
        <v>De acuerdo con lo programado</v>
      </c>
      <c r="U57" s="34"/>
      <c r="V57" s="32">
        <v>5</v>
      </c>
      <c r="W57" s="33">
        <f t="shared" si="1"/>
        <v>1.25</v>
      </c>
      <c r="X57" s="34" t="str">
        <f t="shared" si="2"/>
        <v>De acuerdo con lo programado</v>
      </c>
      <c r="Y57" s="34"/>
      <c r="Z57" s="35">
        <v>2</v>
      </c>
      <c r="AA57" s="33">
        <f t="shared" si="11"/>
        <v>0.5</v>
      </c>
      <c r="AB57" s="34" t="str">
        <f t="shared" si="3"/>
        <v>Atraso Leve</v>
      </c>
      <c r="AC57" s="36" t="s">
        <v>751</v>
      </c>
      <c r="AD57" s="32">
        <v>4</v>
      </c>
      <c r="AE57" s="33">
        <f t="shared" si="4"/>
        <v>1</v>
      </c>
      <c r="AF57" s="34" t="str">
        <f t="shared" si="5"/>
        <v>De acuerdo con lo programado</v>
      </c>
      <c r="AG57" s="34"/>
      <c r="AH57" s="32">
        <f t="shared" si="6"/>
        <v>15</v>
      </c>
      <c r="AI57" s="37">
        <f t="shared" si="12"/>
        <v>1.875</v>
      </c>
      <c r="AJ57" s="34" t="str">
        <f t="shared" si="13"/>
        <v>Cumplio</v>
      </c>
      <c r="AK57" s="34"/>
    </row>
    <row r="58" spans="1:37" ht="68.400000000000006" hidden="1" thickTop="1" thickBot="1">
      <c r="A58" s="142">
        <f t="shared" si="14"/>
        <v>34</v>
      </c>
      <c r="B58" s="143">
        <v>0</v>
      </c>
      <c r="C58" s="143">
        <v>0</v>
      </c>
      <c r="D58" s="143">
        <v>0</v>
      </c>
      <c r="E58" s="143">
        <v>0</v>
      </c>
      <c r="F58" s="44" t="s">
        <v>824</v>
      </c>
      <c r="G58" s="218" t="s">
        <v>825</v>
      </c>
      <c r="H58" s="218" t="s">
        <v>826</v>
      </c>
      <c r="I58" s="220">
        <v>1</v>
      </c>
      <c r="J58" s="220">
        <v>2</v>
      </c>
      <c r="K58" s="219">
        <f t="shared" si="7"/>
        <v>3</v>
      </c>
      <c r="L58" s="220">
        <v>1</v>
      </c>
      <c r="M58" s="220">
        <v>0</v>
      </c>
      <c r="N58" s="219">
        <f t="shared" si="8"/>
        <v>1</v>
      </c>
      <c r="O58" s="219">
        <f t="shared" si="9"/>
        <v>4</v>
      </c>
      <c r="P58" s="222" t="s">
        <v>827</v>
      </c>
      <c r="Q58" s="220" t="s">
        <v>723</v>
      </c>
      <c r="R58" s="32">
        <v>2</v>
      </c>
      <c r="S58" s="33">
        <f t="shared" si="10"/>
        <v>2</v>
      </c>
      <c r="T58" s="34" t="str">
        <f t="shared" si="0"/>
        <v>De acuerdo con lo programado</v>
      </c>
      <c r="U58" s="34"/>
      <c r="V58" s="32">
        <v>2</v>
      </c>
      <c r="W58" s="33">
        <f t="shared" si="1"/>
        <v>2</v>
      </c>
      <c r="X58" s="34" t="str">
        <f t="shared" si="2"/>
        <v>De acuerdo con lo programado</v>
      </c>
      <c r="Y58" s="34"/>
      <c r="Z58" s="35">
        <v>2</v>
      </c>
      <c r="AA58" s="33">
        <f t="shared" si="11"/>
        <v>2</v>
      </c>
      <c r="AB58" s="34" t="str">
        <f t="shared" si="3"/>
        <v>De acuerdo con lo programado</v>
      </c>
      <c r="AC58" s="36" t="s">
        <v>741</v>
      </c>
      <c r="AD58" s="32">
        <v>0</v>
      </c>
      <c r="AE58" s="33">
        <f t="shared" si="4"/>
        <v>0</v>
      </c>
      <c r="AF58" s="34" t="str">
        <f t="shared" si="5"/>
        <v>En riesgo en cumplimiento</v>
      </c>
      <c r="AG58" s="34"/>
      <c r="AH58" s="32">
        <f t="shared" si="6"/>
        <v>6</v>
      </c>
      <c r="AI58" s="37">
        <f t="shared" si="12"/>
        <v>1.5</v>
      </c>
      <c r="AJ58" s="34" t="str">
        <f t="shared" si="13"/>
        <v>Cumplio</v>
      </c>
      <c r="AK58" s="34"/>
    </row>
    <row r="59" spans="1:37" ht="68.400000000000006" hidden="1" thickTop="1" thickBot="1">
      <c r="A59" s="142">
        <f t="shared" si="14"/>
        <v>35</v>
      </c>
      <c r="B59" s="143">
        <v>0</v>
      </c>
      <c r="C59" s="143">
        <v>0</v>
      </c>
      <c r="D59" s="143">
        <v>0</v>
      </c>
      <c r="E59" s="143">
        <v>0</v>
      </c>
      <c r="F59" s="44" t="s">
        <v>828</v>
      </c>
      <c r="G59" s="40" t="s">
        <v>794</v>
      </c>
      <c r="H59" s="40" t="s">
        <v>829</v>
      </c>
      <c r="I59" s="41">
        <f>SUM(I60:I64)</f>
        <v>10</v>
      </c>
      <c r="J59" s="41">
        <f t="shared" ref="J59:M59" si="16">SUM(J60:J64)</f>
        <v>10</v>
      </c>
      <c r="K59" s="219">
        <f t="shared" si="7"/>
        <v>20</v>
      </c>
      <c r="L59" s="41">
        <f t="shared" si="16"/>
        <v>10</v>
      </c>
      <c r="M59" s="41">
        <f t="shared" si="16"/>
        <v>10</v>
      </c>
      <c r="N59" s="219">
        <f t="shared" si="8"/>
        <v>20</v>
      </c>
      <c r="O59" s="219">
        <f t="shared" si="9"/>
        <v>40</v>
      </c>
      <c r="P59" s="34" t="s">
        <v>830</v>
      </c>
      <c r="Q59" s="34" t="s">
        <v>723</v>
      </c>
      <c r="R59" s="32">
        <f>3+1+3+3+1+1+3+1+1+11</f>
        <v>28</v>
      </c>
      <c r="S59" s="33">
        <f t="shared" si="10"/>
        <v>2.8</v>
      </c>
      <c r="T59" s="34" t="str">
        <f t="shared" si="0"/>
        <v>De acuerdo con lo programado</v>
      </c>
      <c r="U59" s="34" t="s">
        <v>831</v>
      </c>
      <c r="V59" s="32">
        <v>20</v>
      </c>
      <c r="W59" s="33">
        <f t="shared" si="1"/>
        <v>2</v>
      </c>
      <c r="X59" s="34" t="str">
        <f t="shared" si="2"/>
        <v>De acuerdo con lo programado</v>
      </c>
      <c r="Y59" s="34"/>
      <c r="Z59" s="35">
        <v>10</v>
      </c>
      <c r="AA59" s="33">
        <f t="shared" si="11"/>
        <v>1</v>
      </c>
      <c r="AB59" s="34" t="str">
        <f t="shared" si="3"/>
        <v>De acuerdo con lo programado</v>
      </c>
      <c r="AC59" s="36" t="s">
        <v>741</v>
      </c>
      <c r="AD59" s="32">
        <v>10</v>
      </c>
      <c r="AE59" s="33">
        <f t="shared" si="4"/>
        <v>1</v>
      </c>
      <c r="AF59" s="34" t="str">
        <f t="shared" si="5"/>
        <v>De acuerdo con lo programado</v>
      </c>
      <c r="AG59" s="34"/>
      <c r="AH59" s="32">
        <f t="shared" si="6"/>
        <v>68</v>
      </c>
      <c r="AI59" s="37">
        <f t="shared" si="12"/>
        <v>1.7</v>
      </c>
      <c r="AJ59" s="34" t="str">
        <f t="shared" si="13"/>
        <v>Cumplio</v>
      </c>
      <c r="AK59" s="34"/>
    </row>
    <row r="60" spans="1:37" ht="68.400000000000006" hidden="1" thickTop="1" thickBot="1">
      <c r="A60" s="142">
        <f t="shared" si="14"/>
        <v>36</v>
      </c>
      <c r="B60" s="143">
        <v>0</v>
      </c>
      <c r="C60" s="143">
        <v>0</v>
      </c>
      <c r="D60" s="143">
        <v>0</v>
      </c>
      <c r="E60" s="143">
        <v>0</v>
      </c>
      <c r="F60" s="44" t="s">
        <v>832</v>
      </c>
      <c r="G60" s="40" t="s">
        <v>833</v>
      </c>
      <c r="H60" s="40" t="s">
        <v>829</v>
      </c>
      <c r="I60" s="41">
        <v>3</v>
      </c>
      <c r="J60" s="41">
        <v>3</v>
      </c>
      <c r="K60" s="219">
        <f t="shared" si="7"/>
        <v>6</v>
      </c>
      <c r="L60" s="41">
        <v>3</v>
      </c>
      <c r="M60" s="41">
        <v>3</v>
      </c>
      <c r="N60" s="219">
        <f t="shared" si="8"/>
        <v>6</v>
      </c>
      <c r="O60" s="219">
        <f t="shared" si="9"/>
        <v>12</v>
      </c>
      <c r="P60" s="34" t="s">
        <v>830</v>
      </c>
      <c r="Q60" s="34" t="s">
        <v>723</v>
      </c>
      <c r="R60" s="32">
        <v>3</v>
      </c>
      <c r="S60" s="33">
        <f t="shared" si="10"/>
        <v>1</v>
      </c>
      <c r="T60" s="34" t="str">
        <f t="shared" si="0"/>
        <v>De acuerdo con lo programado</v>
      </c>
      <c r="U60" s="34" t="s">
        <v>834</v>
      </c>
      <c r="V60" s="32">
        <v>3</v>
      </c>
      <c r="W60" s="33">
        <f t="shared" si="1"/>
        <v>1</v>
      </c>
      <c r="X60" s="34" t="str">
        <f t="shared" si="2"/>
        <v>De acuerdo con lo programado</v>
      </c>
      <c r="Y60" s="34"/>
      <c r="Z60" s="35">
        <v>3</v>
      </c>
      <c r="AA60" s="33">
        <f t="shared" si="11"/>
        <v>1</v>
      </c>
      <c r="AB60" s="34" t="str">
        <f t="shared" si="3"/>
        <v>De acuerdo con lo programado</v>
      </c>
      <c r="AC60" s="36" t="s">
        <v>741</v>
      </c>
      <c r="AD60" s="32">
        <v>3</v>
      </c>
      <c r="AE60" s="33">
        <f t="shared" si="4"/>
        <v>1</v>
      </c>
      <c r="AF60" s="34" t="str">
        <f t="shared" si="5"/>
        <v>De acuerdo con lo programado</v>
      </c>
      <c r="AG60" s="34"/>
      <c r="AH60" s="32">
        <f t="shared" si="6"/>
        <v>12</v>
      </c>
      <c r="AI60" s="37">
        <f t="shared" si="12"/>
        <v>1</v>
      </c>
      <c r="AJ60" s="34" t="str">
        <f t="shared" si="13"/>
        <v>Cumplio</v>
      </c>
      <c r="AK60" s="34"/>
    </row>
    <row r="61" spans="1:37" ht="49.2" hidden="1" thickTop="1" thickBot="1">
      <c r="A61" s="142">
        <f t="shared" si="14"/>
        <v>37</v>
      </c>
      <c r="B61" s="143">
        <v>0</v>
      </c>
      <c r="C61" s="143">
        <v>0</v>
      </c>
      <c r="D61" s="143">
        <v>0</v>
      </c>
      <c r="E61" s="143">
        <v>0</v>
      </c>
      <c r="F61" s="44" t="s">
        <v>835</v>
      </c>
      <c r="G61" s="40" t="s">
        <v>836</v>
      </c>
      <c r="H61" s="40" t="s">
        <v>829</v>
      </c>
      <c r="I61" s="41">
        <v>3</v>
      </c>
      <c r="J61" s="41">
        <v>3</v>
      </c>
      <c r="K61" s="219">
        <f t="shared" si="7"/>
        <v>6</v>
      </c>
      <c r="L61" s="41">
        <v>3</v>
      </c>
      <c r="M61" s="41">
        <v>3</v>
      </c>
      <c r="N61" s="219">
        <f t="shared" si="8"/>
        <v>6</v>
      </c>
      <c r="O61" s="219">
        <f t="shared" si="9"/>
        <v>12</v>
      </c>
      <c r="P61" s="34" t="s">
        <v>837</v>
      </c>
      <c r="Q61" s="34" t="s">
        <v>723</v>
      </c>
      <c r="R61" s="32">
        <v>3</v>
      </c>
      <c r="S61" s="33">
        <f t="shared" si="10"/>
        <v>1</v>
      </c>
      <c r="T61" s="34" t="str">
        <f t="shared" si="0"/>
        <v>De acuerdo con lo programado</v>
      </c>
      <c r="U61" s="34"/>
      <c r="V61" s="32">
        <v>3</v>
      </c>
      <c r="W61" s="33">
        <f t="shared" si="1"/>
        <v>1</v>
      </c>
      <c r="X61" s="34" t="str">
        <f t="shared" si="2"/>
        <v>De acuerdo con lo programado</v>
      </c>
      <c r="Y61" s="34"/>
      <c r="Z61" s="35">
        <v>3</v>
      </c>
      <c r="AA61" s="33">
        <f t="shared" si="11"/>
        <v>1</v>
      </c>
      <c r="AB61" s="34" t="str">
        <f t="shared" si="3"/>
        <v>De acuerdo con lo programado</v>
      </c>
      <c r="AC61" s="36" t="s">
        <v>741</v>
      </c>
      <c r="AD61" s="32">
        <v>3</v>
      </c>
      <c r="AE61" s="33">
        <f t="shared" si="4"/>
        <v>1</v>
      </c>
      <c r="AF61" s="34" t="str">
        <f t="shared" si="5"/>
        <v>De acuerdo con lo programado</v>
      </c>
      <c r="AG61" s="34"/>
      <c r="AH61" s="32">
        <f t="shared" si="6"/>
        <v>12</v>
      </c>
      <c r="AI61" s="37">
        <f t="shared" si="12"/>
        <v>1</v>
      </c>
      <c r="AJ61" s="34" t="str">
        <f t="shared" si="13"/>
        <v>Cumplio</v>
      </c>
      <c r="AK61" s="34"/>
    </row>
    <row r="62" spans="1:37" ht="78" hidden="1" thickTop="1" thickBot="1">
      <c r="A62" s="142">
        <f t="shared" si="14"/>
        <v>38</v>
      </c>
      <c r="B62" s="143">
        <v>0</v>
      </c>
      <c r="C62" s="143">
        <v>0</v>
      </c>
      <c r="D62" s="143">
        <v>0</v>
      </c>
      <c r="E62" s="143">
        <v>0</v>
      </c>
      <c r="F62" s="44" t="s">
        <v>838</v>
      </c>
      <c r="G62" s="40" t="s">
        <v>839</v>
      </c>
      <c r="H62" s="40" t="s">
        <v>829</v>
      </c>
      <c r="I62" s="41">
        <v>1</v>
      </c>
      <c r="J62" s="41">
        <v>1</v>
      </c>
      <c r="K62" s="219">
        <f t="shared" si="7"/>
        <v>2</v>
      </c>
      <c r="L62" s="41">
        <v>1</v>
      </c>
      <c r="M62" s="41">
        <v>1</v>
      </c>
      <c r="N62" s="219">
        <f t="shared" si="8"/>
        <v>2</v>
      </c>
      <c r="O62" s="219">
        <f t="shared" si="9"/>
        <v>4</v>
      </c>
      <c r="P62" s="34" t="s">
        <v>830</v>
      </c>
      <c r="Q62" s="34" t="s">
        <v>723</v>
      </c>
      <c r="R62" s="32">
        <v>1</v>
      </c>
      <c r="S62" s="33">
        <f t="shared" si="10"/>
        <v>1</v>
      </c>
      <c r="T62" s="34" t="str">
        <f t="shared" si="0"/>
        <v>De acuerdo con lo programado</v>
      </c>
      <c r="U62" s="34" t="s">
        <v>840</v>
      </c>
      <c r="V62" s="32">
        <v>1</v>
      </c>
      <c r="W62" s="33">
        <f t="shared" si="1"/>
        <v>1</v>
      </c>
      <c r="X62" s="34" t="str">
        <f t="shared" si="2"/>
        <v>De acuerdo con lo programado</v>
      </c>
      <c r="Y62" s="34"/>
      <c r="Z62" s="35">
        <v>1</v>
      </c>
      <c r="AA62" s="33">
        <f t="shared" si="11"/>
        <v>1</v>
      </c>
      <c r="AB62" s="34" t="str">
        <f t="shared" si="3"/>
        <v>De acuerdo con lo programado</v>
      </c>
      <c r="AC62" s="36" t="s">
        <v>741</v>
      </c>
      <c r="AD62" s="32">
        <v>1</v>
      </c>
      <c r="AE62" s="33">
        <f t="shared" si="4"/>
        <v>1</v>
      </c>
      <c r="AF62" s="34" t="str">
        <f t="shared" si="5"/>
        <v>De acuerdo con lo programado</v>
      </c>
      <c r="AG62" s="34"/>
      <c r="AH62" s="32">
        <f t="shared" si="6"/>
        <v>4</v>
      </c>
      <c r="AI62" s="37">
        <f t="shared" si="12"/>
        <v>1</v>
      </c>
      <c r="AJ62" s="34" t="str">
        <f t="shared" si="13"/>
        <v>Cumplio</v>
      </c>
      <c r="AK62" s="34"/>
    </row>
    <row r="63" spans="1:37" ht="58.8" hidden="1" thickTop="1" thickBot="1">
      <c r="A63" s="142">
        <f t="shared" si="14"/>
        <v>39</v>
      </c>
      <c r="B63" s="143">
        <v>0</v>
      </c>
      <c r="C63" s="143">
        <v>0</v>
      </c>
      <c r="D63" s="143">
        <v>0</v>
      </c>
      <c r="E63" s="143">
        <v>0</v>
      </c>
      <c r="F63" s="44" t="s">
        <v>841</v>
      </c>
      <c r="G63" s="40" t="s">
        <v>842</v>
      </c>
      <c r="H63" s="40" t="s">
        <v>829</v>
      </c>
      <c r="I63" s="41">
        <v>2</v>
      </c>
      <c r="J63" s="41">
        <v>2</v>
      </c>
      <c r="K63" s="219">
        <f t="shared" si="7"/>
        <v>4</v>
      </c>
      <c r="L63" s="41">
        <v>2</v>
      </c>
      <c r="M63" s="41">
        <v>2</v>
      </c>
      <c r="N63" s="219">
        <f t="shared" si="8"/>
        <v>4</v>
      </c>
      <c r="O63" s="219">
        <f t="shared" si="9"/>
        <v>8</v>
      </c>
      <c r="P63" s="34" t="s">
        <v>830</v>
      </c>
      <c r="Q63" s="34" t="s">
        <v>723</v>
      </c>
      <c r="R63" s="32">
        <v>2</v>
      </c>
      <c r="S63" s="33">
        <f t="shared" si="10"/>
        <v>1</v>
      </c>
      <c r="T63" s="34" t="str">
        <f t="shared" si="0"/>
        <v>De acuerdo con lo programado</v>
      </c>
      <c r="U63" s="34"/>
      <c r="V63" s="32">
        <v>2</v>
      </c>
      <c r="W63" s="33">
        <f t="shared" si="1"/>
        <v>1</v>
      </c>
      <c r="X63" s="34" t="str">
        <f t="shared" si="2"/>
        <v>De acuerdo con lo programado</v>
      </c>
      <c r="Y63" s="34"/>
      <c r="Z63" s="35">
        <v>3</v>
      </c>
      <c r="AA63" s="33">
        <f t="shared" si="11"/>
        <v>1.5</v>
      </c>
      <c r="AB63" s="34" t="str">
        <f t="shared" si="3"/>
        <v>De acuerdo con lo programado</v>
      </c>
      <c r="AC63" s="36" t="s">
        <v>741</v>
      </c>
      <c r="AD63" s="32">
        <v>2</v>
      </c>
      <c r="AE63" s="33">
        <f t="shared" si="4"/>
        <v>1</v>
      </c>
      <c r="AF63" s="34" t="str">
        <f t="shared" si="5"/>
        <v>De acuerdo con lo programado</v>
      </c>
      <c r="AG63" s="34"/>
      <c r="AH63" s="32">
        <f t="shared" si="6"/>
        <v>9</v>
      </c>
      <c r="AI63" s="37">
        <f t="shared" si="12"/>
        <v>1.125</v>
      </c>
      <c r="AJ63" s="34" t="str">
        <f t="shared" si="13"/>
        <v>Cumplio</v>
      </c>
      <c r="AK63" s="34"/>
    </row>
    <row r="64" spans="1:37" ht="78" hidden="1" thickTop="1" thickBot="1">
      <c r="A64" s="142">
        <f t="shared" si="14"/>
        <v>40</v>
      </c>
      <c r="B64" s="143">
        <v>0</v>
      </c>
      <c r="C64" s="143">
        <v>0</v>
      </c>
      <c r="D64" s="143">
        <v>0</v>
      </c>
      <c r="E64" s="143">
        <v>0</v>
      </c>
      <c r="F64" s="44" t="s">
        <v>843</v>
      </c>
      <c r="G64" s="40" t="s">
        <v>844</v>
      </c>
      <c r="H64" s="40" t="s">
        <v>829</v>
      </c>
      <c r="I64" s="41">
        <v>1</v>
      </c>
      <c r="J64" s="41">
        <v>1</v>
      </c>
      <c r="K64" s="219">
        <f t="shared" si="7"/>
        <v>2</v>
      </c>
      <c r="L64" s="41">
        <v>1</v>
      </c>
      <c r="M64" s="41">
        <v>1</v>
      </c>
      <c r="N64" s="219">
        <f t="shared" si="8"/>
        <v>2</v>
      </c>
      <c r="O64" s="219">
        <f t="shared" si="9"/>
        <v>4</v>
      </c>
      <c r="P64" s="34" t="s">
        <v>830</v>
      </c>
      <c r="Q64" s="34" t="s">
        <v>723</v>
      </c>
      <c r="R64" s="32">
        <v>1</v>
      </c>
      <c r="S64" s="33">
        <f t="shared" si="10"/>
        <v>1</v>
      </c>
      <c r="T64" s="34" t="str">
        <f t="shared" si="0"/>
        <v>De acuerdo con lo programado</v>
      </c>
      <c r="U64" s="34"/>
      <c r="V64" s="32">
        <v>1</v>
      </c>
      <c r="W64" s="33">
        <f t="shared" si="1"/>
        <v>1</v>
      </c>
      <c r="X64" s="34" t="str">
        <f t="shared" si="2"/>
        <v>De acuerdo con lo programado</v>
      </c>
      <c r="Y64" s="34"/>
      <c r="Z64" s="35">
        <v>1</v>
      </c>
      <c r="AA64" s="33">
        <f t="shared" si="11"/>
        <v>1</v>
      </c>
      <c r="AB64" s="34" t="str">
        <f t="shared" si="3"/>
        <v>De acuerdo con lo programado</v>
      </c>
      <c r="AC64" s="36" t="s">
        <v>845</v>
      </c>
      <c r="AD64" s="32">
        <v>1</v>
      </c>
      <c r="AE64" s="33">
        <f t="shared" si="4"/>
        <v>1</v>
      </c>
      <c r="AF64" s="34" t="str">
        <f t="shared" si="5"/>
        <v>De acuerdo con lo programado</v>
      </c>
      <c r="AG64" s="34"/>
      <c r="AH64" s="32">
        <f t="shared" si="6"/>
        <v>4</v>
      </c>
      <c r="AI64" s="37">
        <f t="shared" si="12"/>
        <v>1</v>
      </c>
      <c r="AJ64" s="34" t="str">
        <f t="shared" si="13"/>
        <v>Cumplio</v>
      </c>
      <c r="AK64" s="34"/>
    </row>
    <row r="65" spans="1:37" ht="49.2" hidden="1" thickTop="1" thickBot="1">
      <c r="A65" s="142">
        <f t="shared" si="14"/>
        <v>41</v>
      </c>
      <c r="B65" s="143">
        <v>0</v>
      </c>
      <c r="C65" s="143">
        <v>0</v>
      </c>
      <c r="D65" s="143">
        <v>0</v>
      </c>
      <c r="E65" s="143">
        <v>0</v>
      </c>
      <c r="F65" s="44" t="s">
        <v>846</v>
      </c>
      <c r="G65" s="40" t="s">
        <v>847</v>
      </c>
      <c r="H65" s="40" t="s">
        <v>848</v>
      </c>
      <c r="I65" s="41">
        <v>3</v>
      </c>
      <c r="J65" s="41">
        <v>3</v>
      </c>
      <c r="K65" s="219">
        <f t="shared" si="7"/>
        <v>6</v>
      </c>
      <c r="L65" s="41">
        <v>3</v>
      </c>
      <c r="M65" s="41">
        <v>3</v>
      </c>
      <c r="N65" s="219">
        <f t="shared" si="8"/>
        <v>6</v>
      </c>
      <c r="O65" s="219">
        <f t="shared" si="9"/>
        <v>12</v>
      </c>
      <c r="P65" s="34" t="s">
        <v>830</v>
      </c>
      <c r="Q65" s="34" t="s">
        <v>723</v>
      </c>
      <c r="R65" s="32">
        <v>3</v>
      </c>
      <c r="S65" s="33">
        <f t="shared" si="10"/>
        <v>1</v>
      </c>
      <c r="T65" s="34" t="str">
        <f t="shared" si="0"/>
        <v>De acuerdo con lo programado</v>
      </c>
      <c r="U65" s="34"/>
      <c r="V65" s="32">
        <v>3</v>
      </c>
      <c r="W65" s="33">
        <f t="shared" si="1"/>
        <v>1</v>
      </c>
      <c r="X65" s="34" t="str">
        <f t="shared" si="2"/>
        <v>De acuerdo con lo programado</v>
      </c>
      <c r="Y65" s="34"/>
      <c r="Z65" s="35">
        <v>3</v>
      </c>
      <c r="AA65" s="33">
        <f t="shared" si="11"/>
        <v>1</v>
      </c>
      <c r="AB65" s="34" t="str">
        <f t="shared" si="3"/>
        <v>De acuerdo con lo programado</v>
      </c>
      <c r="AC65" s="36" t="s">
        <v>849</v>
      </c>
      <c r="AD65" s="32">
        <v>3</v>
      </c>
      <c r="AE65" s="33">
        <f t="shared" si="4"/>
        <v>1</v>
      </c>
      <c r="AF65" s="34" t="str">
        <f t="shared" si="5"/>
        <v>De acuerdo con lo programado</v>
      </c>
      <c r="AG65" s="34"/>
      <c r="AH65" s="32">
        <f t="shared" si="6"/>
        <v>12</v>
      </c>
      <c r="AI65" s="37">
        <f t="shared" si="12"/>
        <v>1</v>
      </c>
      <c r="AJ65" s="34" t="str">
        <f t="shared" si="13"/>
        <v>Cumplio</v>
      </c>
      <c r="AK65" s="34"/>
    </row>
    <row r="66" spans="1:37" ht="58.8" hidden="1" thickTop="1" thickBot="1">
      <c r="A66" s="142">
        <f t="shared" si="14"/>
        <v>42</v>
      </c>
      <c r="B66" s="143">
        <v>0</v>
      </c>
      <c r="C66" s="143">
        <v>0</v>
      </c>
      <c r="D66" s="143">
        <v>0</v>
      </c>
      <c r="E66" s="143">
        <v>0</v>
      </c>
      <c r="F66" s="44" t="s">
        <v>850</v>
      </c>
      <c r="G66" s="40" t="s">
        <v>851</v>
      </c>
      <c r="H66" s="40" t="s">
        <v>852</v>
      </c>
      <c r="I66" s="41">
        <v>0</v>
      </c>
      <c r="J66" s="41">
        <v>1</v>
      </c>
      <c r="K66" s="219">
        <f t="shared" si="7"/>
        <v>1</v>
      </c>
      <c r="L66" s="41">
        <v>0</v>
      </c>
      <c r="M66" s="41">
        <v>1</v>
      </c>
      <c r="N66" s="219">
        <f t="shared" si="8"/>
        <v>1</v>
      </c>
      <c r="O66" s="219">
        <f t="shared" si="9"/>
        <v>2</v>
      </c>
      <c r="P66" s="34" t="s">
        <v>830</v>
      </c>
      <c r="Q66" s="34" t="s">
        <v>723</v>
      </c>
      <c r="R66" s="32">
        <v>0</v>
      </c>
      <c r="S66" s="33" t="str">
        <f t="shared" si="10"/>
        <v>No hay Programación</v>
      </c>
      <c r="T66" s="34" t="str">
        <f t="shared" si="0"/>
        <v>De acuerdo con lo programado</v>
      </c>
      <c r="U66" s="34"/>
      <c r="V66" s="32">
        <v>1</v>
      </c>
      <c r="W66" s="33" t="str">
        <f t="shared" si="1"/>
        <v>No hay Programación</v>
      </c>
      <c r="X66" s="34" t="str">
        <f t="shared" si="2"/>
        <v>De acuerdo con lo programado</v>
      </c>
      <c r="Y66" s="34"/>
      <c r="Z66" s="35">
        <v>0</v>
      </c>
      <c r="AA66" s="33" t="e">
        <f t="shared" si="11"/>
        <v>#DIV/0!</v>
      </c>
      <c r="AB66" s="34" t="e">
        <f t="shared" si="3"/>
        <v>#DIV/0!</v>
      </c>
      <c r="AC66" s="36" t="s">
        <v>853</v>
      </c>
      <c r="AD66" s="32">
        <v>1</v>
      </c>
      <c r="AE66" s="33" t="str">
        <f t="shared" si="4"/>
        <v>No hay Programación</v>
      </c>
      <c r="AF66" s="34" t="str">
        <f t="shared" si="5"/>
        <v>De acuerdo con lo programado</v>
      </c>
      <c r="AG66" s="34"/>
      <c r="AH66" s="32">
        <f t="shared" si="6"/>
        <v>2</v>
      </c>
      <c r="AI66" s="37">
        <f t="shared" si="12"/>
        <v>1</v>
      </c>
      <c r="AJ66" s="34" t="str">
        <f t="shared" si="13"/>
        <v>Cumplio</v>
      </c>
      <c r="AK66" s="34"/>
    </row>
    <row r="67" spans="1:37" ht="68.400000000000006" hidden="1" thickTop="1" thickBot="1">
      <c r="A67" s="142">
        <f t="shared" si="14"/>
        <v>43</v>
      </c>
      <c r="B67" s="143">
        <v>0</v>
      </c>
      <c r="C67" s="143">
        <v>0</v>
      </c>
      <c r="D67" s="143">
        <v>0</v>
      </c>
      <c r="E67" s="143">
        <v>0</v>
      </c>
      <c r="F67" s="44" t="s">
        <v>854</v>
      </c>
      <c r="G67" s="40" t="s">
        <v>855</v>
      </c>
      <c r="H67" s="40" t="s">
        <v>856</v>
      </c>
      <c r="I67" s="41">
        <v>0</v>
      </c>
      <c r="J67" s="41">
        <v>0</v>
      </c>
      <c r="K67" s="219">
        <f t="shared" si="7"/>
        <v>0</v>
      </c>
      <c r="L67" s="41">
        <v>0</v>
      </c>
      <c r="M67" s="41">
        <v>1</v>
      </c>
      <c r="N67" s="219">
        <f t="shared" si="8"/>
        <v>1</v>
      </c>
      <c r="O67" s="219">
        <f t="shared" si="9"/>
        <v>1</v>
      </c>
      <c r="P67" s="34" t="s">
        <v>830</v>
      </c>
      <c r="Q67" s="34" t="s">
        <v>723</v>
      </c>
      <c r="R67" s="32">
        <v>0</v>
      </c>
      <c r="S67" s="33" t="str">
        <f t="shared" si="10"/>
        <v>No hay Programación</v>
      </c>
      <c r="T67" s="34" t="str">
        <f t="shared" si="0"/>
        <v>De acuerdo con lo programado</v>
      </c>
      <c r="U67" s="34"/>
      <c r="V67" s="32">
        <v>0</v>
      </c>
      <c r="W67" s="33" t="str">
        <f t="shared" si="1"/>
        <v>No hay Programación</v>
      </c>
      <c r="X67" s="34" t="str">
        <f t="shared" si="2"/>
        <v>De acuerdo con lo programado</v>
      </c>
      <c r="Y67" s="34"/>
      <c r="Z67" s="35">
        <v>0</v>
      </c>
      <c r="AA67" s="33" t="str">
        <f t="shared" si="11"/>
        <v>No hay Programación</v>
      </c>
      <c r="AB67" s="34" t="str">
        <f t="shared" si="3"/>
        <v>De acuerdo con lo programado</v>
      </c>
      <c r="AC67" s="36" t="s">
        <v>853</v>
      </c>
      <c r="AD67" s="32">
        <v>1</v>
      </c>
      <c r="AE67" s="33" t="str">
        <f t="shared" si="4"/>
        <v>No hay Programación</v>
      </c>
      <c r="AF67" s="34" t="str">
        <f t="shared" si="5"/>
        <v>De acuerdo con lo programado</v>
      </c>
      <c r="AG67" s="34"/>
      <c r="AH67" s="32">
        <f t="shared" si="6"/>
        <v>1</v>
      </c>
      <c r="AI67" s="37">
        <f t="shared" si="12"/>
        <v>1</v>
      </c>
      <c r="AJ67" s="34" t="str">
        <f t="shared" si="13"/>
        <v>Cumplio</v>
      </c>
      <c r="AK67" s="34"/>
    </row>
    <row r="68" spans="1:37" ht="126" hidden="1" thickTop="1" thickBot="1">
      <c r="A68" s="142">
        <f t="shared" si="14"/>
        <v>44</v>
      </c>
      <c r="B68" s="143">
        <v>0</v>
      </c>
      <c r="C68" s="143">
        <v>0</v>
      </c>
      <c r="D68" s="143">
        <v>0</v>
      </c>
      <c r="E68" s="143">
        <v>0</v>
      </c>
      <c r="F68" s="44" t="s">
        <v>857</v>
      </c>
      <c r="G68" s="40" t="s">
        <v>820</v>
      </c>
      <c r="H68" s="40" t="s">
        <v>858</v>
      </c>
      <c r="I68" s="41">
        <v>0</v>
      </c>
      <c r="J68" s="41">
        <v>1</v>
      </c>
      <c r="K68" s="219">
        <f t="shared" si="7"/>
        <v>1</v>
      </c>
      <c r="L68" s="41">
        <v>0</v>
      </c>
      <c r="M68" s="41">
        <v>0</v>
      </c>
      <c r="N68" s="219">
        <f t="shared" si="8"/>
        <v>0</v>
      </c>
      <c r="O68" s="219">
        <f t="shared" si="9"/>
        <v>1</v>
      </c>
      <c r="P68" s="34" t="s">
        <v>830</v>
      </c>
      <c r="Q68" s="34" t="s">
        <v>723</v>
      </c>
      <c r="R68" s="32">
        <v>0</v>
      </c>
      <c r="S68" s="33" t="str">
        <f t="shared" si="10"/>
        <v>No hay Programación</v>
      </c>
      <c r="T68" s="34" t="str">
        <f t="shared" si="0"/>
        <v>De acuerdo con lo programado</v>
      </c>
      <c r="U68" s="34"/>
      <c r="V68" s="32">
        <v>0</v>
      </c>
      <c r="W68" s="33" t="str">
        <f t="shared" si="1"/>
        <v>No hay Programación</v>
      </c>
      <c r="X68" s="34" t="str">
        <f t="shared" si="2"/>
        <v>De acuerdo con lo programado</v>
      </c>
      <c r="Y68" s="34"/>
      <c r="Z68" s="35">
        <v>1</v>
      </c>
      <c r="AA68" s="33" t="e">
        <f t="shared" si="11"/>
        <v>#DIV/0!</v>
      </c>
      <c r="AB68" s="34" t="e">
        <f t="shared" si="3"/>
        <v>#DIV/0!</v>
      </c>
      <c r="AC68" s="36" t="s">
        <v>859</v>
      </c>
      <c r="AD68" s="32">
        <v>0</v>
      </c>
      <c r="AE68" s="33" t="str">
        <f t="shared" si="4"/>
        <v>No hay Programación</v>
      </c>
      <c r="AF68" s="34" t="str">
        <f t="shared" si="5"/>
        <v>De acuerdo con lo programado</v>
      </c>
      <c r="AG68" s="34"/>
      <c r="AH68" s="32">
        <f t="shared" si="6"/>
        <v>1</v>
      </c>
      <c r="AI68" s="37">
        <f t="shared" si="12"/>
        <v>1</v>
      </c>
      <c r="AJ68" s="34" t="str">
        <f t="shared" si="13"/>
        <v>Cumplio</v>
      </c>
      <c r="AK68" s="34"/>
    </row>
    <row r="69" spans="1:37" ht="49.2" hidden="1" thickTop="1" thickBot="1">
      <c r="A69" s="142">
        <f t="shared" si="14"/>
        <v>45</v>
      </c>
      <c r="B69" s="143">
        <v>0</v>
      </c>
      <c r="C69" s="143">
        <v>0</v>
      </c>
      <c r="D69" s="143">
        <v>0</v>
      </c>
      <c r="E69" s="143">
        <v>0</v>
      </c>
      <c r="F69" s="44" t="s">
        <v>860</v>
      </c>
      <c r="G69" s="40" t="s">
        <v>861</v>
      </c>
      <c r="H69" s="40" t="s">
        <v>862</v>
      </c>
      <c r="I69" s="41">
        <v>0</v>
      </c>
      <c r="J69" s="41">
        <v>0</v>
      </c>
      <c r="K69" s="219">
        <f t="shared" si="7"/>
        <v>0</v>
      </c>
      <c r="L69" s="41">
        <v>1</v>
      </c>
      <c r="M69" s="41">
        <v>0</v>
      </c>
      <c r="N69" s="219">
        <f t="shared" si="8"/>
        <v>1</v>
      </c>
      <c r="O69" s="219">
        <f t="shared" si="9"/>
        <v>1</v>
      </c>
      <c r="P69" s="34" t="s">
        <v>830</v>
      </c>
      <c r="Q69" s="34" t="s">
        <v>723</v>
      </c>
      <c r="R69" s="32">
        <v>0</v>
      </c>
      <c r="S69" s="33" t="str">
        <f t="shared" si="10"/>
        <v>No hay Programación</v>
      </c>
      <c r="T69" s="34" t="str">
        <f t="shared" si="0"/>
        <v>De acuerdo con lo programado</v>
      </c>
      <c r="U69" s="34"/>
      <c r="V69" s="32">
        <v>0</v>
      </c>
      <c r="W69" s="33" t="str">
        <f t="shared" si="1"/>
        <v>No hay Programación</v>
      </c>
      <c r="X69" s="34" t="str">
        <f t="shared" si="2"/>
        <v>De acuerdo con lo programado</v>
      </c>
      <c r="Y69" s="34"/>
      <c r="Z69" s="35">
        <v>1</v>
      </c>
      <c r="AA69" s="33" t="str">
        <f t="shared" si="11"/>
        <v>No hay Programación</v>
      </c>
      <c r="AB69" s="34" t="str">
        <f t="shared" si="3"/>
        <v>De acuerdo con lo programado</v>
      </c>
      <c r="AC69" s="36" t="s">
        <v>863</v>
      </c>
      <c r="AD69" s="32">
        <v>0</v>
      </c>
      <c r="AE69" s="33">
        <f t="shared" si="4"/>
        <v>0</v>
      </c>
      <c r="AF69" s="34" t="str">
        <f t="shared" si="5"/>
        <v>En riesgo en cumplimiento</v>
      </c>
      <c r="AG69" s="34"/>
      <c r="AH69" s="32">
        <f t="shared" si="6"/>
        <v>1</v>
      </c>
      <c r="AI69" s="37">
        <f t="shared" si="12"/>
        <v>1</v>
      </c>
      <c r="AJ69" s="34" t="str">
        <f t="shared" si="13"/>
        <v>Cumplio</v>
      </c>
      <c r="AK69" s="34"/>
    </row>
    <row r="70" spans="1:37" ht="49.2" hidden="1" thickTop="1" thickBot="1">
      <c r="A70" s="142">
        <f t="shared" si="14"/>
        <v>46</v>
      </c>
      <c r="B70" s="143">
        <v>0</v>
      </c>
      <c r="C70" s="143">
        <v>0</v>
      </c>
      <c r="D70" s="143">
        <v>0</v>
      </c>
      <c r="E70" s="143">
        <v>0</v>
      </c>
      <c r="F70" s="44" t="s">
        <v>802</v>
      </c>
      <c r="G70" s="40" t="s">
        <v>864</v>
      </c>
      <c r="H70" s="40" t="s">
        <v>803</v>
      </c>
      <c r="I70" s="41">
        <v>1</v>
      </c>
      <c r="J70" s="41">
        <v>0</v>
      </c>
      <c r="K70" s="219">
        <f t="shared" si="7"/>
        <v>1</v>
      </c>
      <c r="L70" s="41">
        <v>0</v>
      </c>
      <c r="M70" s="41">
        <v>0</v>
      </c>
      <c r="N70" s="219">
        <f t="shared" si="8"/>
        <v>0</v>
      </c>
      <c r="O70" s="219">
        <f t="shared" si="9"/>
        <v>1</v>
      </c>
      <c r="P70" s="34" t="s">
        <v>830</v>
      </c>
      <c r="Q70" s="34" t="s">
        <v>723</v>
      </c>
      <c r="R70" s="32">
        <v>1</v>
      </c>
      <c r="S70" s="33">
        <f t="shared" si="10"/>
        <v>1</v>
      </c>
      <c r="T70" s="34" t="str">
        <f t="shared" si="0"/>
        <v>De acuerdo con lo programado</v>
      </c>
      <c r="U70" s="34" t="s">
        <v>865</v>
      </c>
      <c r="V70" s="32">
        <v>0</v>
      </c>
      <c r="W70" s="33">
        <f t="shared" si="1"/>
        <v>0</v>
      </c>
      <c r="X70" s="34" t="str">
        <f t="shared" si="2"/>
        <v>En riesgo en cumplimiento</v>
      </c>
      <c r="Y70" s="34"/>
      <c r="Z70" s="35">
        <v>0</v>
      </c>
      <c r="AA70" s="33">
        <f t="shared" si="11"/>
        <v>0</v>
      </c>
      <c r="AB70" s="34" t="str">
        <f t="shared" si="3"/>
        <v>En riesgo en cumplimiento</v>
      </c>
      <c r="AC70" s="36"/>
      <c r="AD70" s="32">
        <v>0</v>
      </c>
      <c r="AE70" s="33" t="str">
        <f t="shared" si="4"/>
        <v>No hay Programación</v>
      </c>
      <c r="AF70" s="34" t="str">
        <f t="shared" si="5"/>
        <v>De acuerdo con lo programado</v>
      </c>
      <c r="AG70" s="34"/>
      <c r="AH70" s="32">
        <f t="shared" si="6"/>
        <v>1</v>
      </c>
      <c r="AI70" s="37">
        <f t="shared" si="12"/>
        <v>1</v>
      </c>
      <c r="AJ70" s="34" t="str">
        <f t="shared" si="13"/>
        <v>Cumplio</v>
      </c>
      <c r="AK70" s="34"/>
    </row>
    <row r="71" spans="1:37" ht="39.6" hidden="1" thickTop="1" thickBot="1">
      <c r="A71" s="142">
        <f t="shared" si="14"/>
        <v>47</v>
      </c>
      <c r="B71" s="143">
        <v>0</v>
      </c>
      <c r="C71" s="143">
        <v>0</v>
      </c>
      <c r="D71" s="143">
        <v>0</v>
      </c>
      <c r="E71" s="143">
        <v>0</v>
      </c>
      <c r="F71" s="44" t="s">
        <v>866</v>
      </c>
      <c r="G71" s="40" t="s">
        <v>867</v>
      </c>
      <c r="H71" s="40" t="s">
        <v>868</v>
      </c>
      <c r="I71" s="41">
        <v>5</v>
      </c>
      <c r="J71" s="41">
        <v>5</v>
      </c>
      <c r="K71" s="219">
        <f t="shared" si="7"/>
        <v>10</v>
      </c>
      <c r="L71" s="41">
        <v>5</v>
      </c>
      <c r="M71" s="41">
        <v>5</v>
      </c>
      <c r="N71" s="219">
        <f t="shared" si="8"/>
        <v>10</v>
      </c>
      <c r="O71" s="219">
        <f t="shared" si="9"/>
        <v>20</v>
      </c>
      <c r="P71" s="34" t="s">
        <v>869</v>
      </c>
      <c r="Q71" s="34" t="s">
        <v>870</v>
      </c>
      <c r="R71" s="32">
        <v>0</v>
      </c>
      <c r="S71" s="33">
        <f t="shared" si="10"/>
        <v>0</v>
      </c>
      <c r="T71" s="34" t="str">
        <f t="shared" si="0"/>
        <v>En riesgo en cumplimiento</v>
      </c>
      <c r="U71" s="34"/>
      <c r="V71" s="32">
        <v>5</v>
      </c>
      <c r="W71" s="33">
        <f t="shared" si="1"/>
        <v>1</v>
      </c>
      <c r="X71" s="34" t="str">
        <f t="shared" si="2"/>
        <v>De acuerdo con lo programado</v>
      </c>
      <c r="Y71" s="34"/>
      <c r="Z71" s="35">
        <v>10</v>
      </c>
      <c r="AA71" s="33">
        <f t="shared" si="11"/>
        <v>2</v>
      </c>
      <c r="AB71" s="34" t="str">
        <f t="shared" si="3"/>
        <v>De acuerdo con lo programado</v>
      </c>
      <c r="AC71" s="36"/>
      <c r="AD71" s="32">
        <v>5</v>
      </c>
      <c r="AE71" s="33">
        <f t="shared" si="4"/>
        <v>1</v>
      </c>
      <c r="AF71" s="34" t="str">
        <f t="shared" si="5"/>
        <v>De acuerdo con lo programado</v>
      </c>
      <c r="AG71" s="34"/>
      <c r="AH71" s="32">
        <f t="shared" si="6"/>
        <v>20</v>
      </c>
      <c r="AI71" s="37">
        <f t="shared" si="12"/>
        <v>1</v>
      </c>
      <c r="AJ71" s="34" t="str">
        <f t="shared" si="13"/>
        <v>Cumplio</v>
      </c>
      <c r="AK71" s="34"/>
    </row>
    <row r="72" spans="1:37" ht="49.2" thickTop="1" thickBot="1">
      <c r="A72" s="142">
        <f t="shared" si="14"/>
        <v>48</v>
      </c>
      <c r="B72" s="143">
        <v>0</v>
      </c>
      <c r="C72" s="143">
        <v>0</v>
      </c>
      <c r="D72" s="143">
        <v>0</v>
      </c>
      <c r="E72" s="143">
        <v>0</v>
      </c>
      <c r="F72" s="44" t="s">
        <v>871</v>
      </c>
      <c r="G72" s="40" t="s">
        <v>872</v>
      </c>
      <c r="H72" s="40" t="s">
        <v>873</v>
      </c>
      <c r="I72" s="41">
        <v>0</v>
      </c>
      <c r="J72" s="41">
        <v>0</v>
      </c>
      <c r="K72" s="219">
        <f t="shared" si="7"/>
        <v>0</v>
      </c>
      <c r="L72" s="41">
        <v>1</v>
      </c>
      <c r="M72" s="41">
        <v>0</v>
      </c>
      <c r="N72" s="219">
        <f t="shared" si="8"/>
        <v>1</v>
      </c>
      <c r="O72" s="219">
        <f t="shared" si="9"/>
        <v>1</v>
      </c>
      <c r="P72" s="34" t="s">
        <v>869</v>
      </c>
      <c r="Q72" s="34" t="s">
        <v>874</v>
      </c>
      <c r="R72" s="32">
        <v>0</v>
      </c>
      <c r="S72" s="33" t="str">
        <f t="shared" si="10"/>
        <v>No hay Programación</v>
      </c>
      <c r="T72" s="34" t="str">
        <f t="shared" si="0"/>
        <v>De acuerdo con lo programado</v>
      </c>
      <c r="U72" s="34"/>
      <c r="V72" s="32">
        <v>0</v>
      </c>
      <c r="W72" s="33" t="str">
        <f t="shared" si="1"/>
        <v>No hay Programación</v>
      </c>
      <c r="X72" s="34" t="str">
        <f t="shared" si="2"/>
        <v>De acuerdo con lo programado</v>
      </c>
      <c r="Y72" s="34"/>
      <c r="Z72" s="35">
        <v>0</v>
      </c>
      <c r="AA72" s="33" t="str">
        <f t="shared" si="11"/>
        <v>No hay Programación</v>
      </c>
      <c r="AB72" s="34" t="str">
        <f t="shared" si="3"/>
        <v>De acuerdo con lo programado</v>
      </c>
      <c r="AC72" s="36"/>
      <c r="AD72" s="32">
        <v>0</v>
      </c>
      <c r="AE72" s="33">
        <f t="shared" si="4"/>
        <v>0</v>
      </c>
      <c r="AF72" s="34" t="str">
        <f t="shared" si="5"/>
        <v>En riesgo en cumplimiento</v>
      </c>
      <c r="AG72" s="34"/>
      <c r="AH72" s="32">
        <f t="shared" si="6"/>
        <v>0</v>
      </c>
      <c r="AI72" s="37">
        <f t="shared" si="12"/>
        <v>0</v>
      </c>
      <c r="AJ72" s="34" t="str">
        <f t="shared" si="13"/>
        <v>No cumplio</v>
      </c>
      <c r="AK72" s="34"/>
    </row>
    <row r="73" spans="1:37" ht="106.8" hidden="1" thickTop="1" thickBot="1">
      <c r="A73" s="142">
        <f t="shared" si="14"/>
        <v>49</v>
      </c>
      <c r="B73" s="143">
        <v>0</v>
      </c>
      <c r="C73" s="143">
        <v>0</v>
      </c>
      <c r="D73" s="143">
        <v>0</v>
      </c>
      <c r="E73" s="143">
        <v>0</v>
      </c>
      <c r="F73" s="44" t="s">
        <v>875</v>
      </c>
      <c r="G73" s="40" t="s">
        <v>876</v>
      </c>
      <c r="H73" s="40" t="s">
        <v>877</v>
      </c>
      <c r="I73" s="41">
        <v>25</v>
      </c>
      <c r="J73" s="41">
        <v>25</v>
      </c>
      <c r="K73" s="219">
        <f t="shared" si="7"/>
        <v>50</v>
      </c>
      <c r="L73" s="41">
        <v>25</v>
      </c>
      <c r="M73" s="41">
        <v>25</v>
      </c>
      <c r="N73" s="219">
        <f t="shared" si="8"/>
        <v>50</v>
      </c>
      <c r="O73" s="219">
        <f t="shared" si="9"/>
        <v>100</v>
      </c>
      <c r="P73" s="34" t="s">
        <v>869</v>
      </c>
      <c r="Q73" s="34" t="s">
        <v>878</v>
      </c>
      <c r="R73" s="32">
        <v>25</v>
      </c>
      <c r="S73" s="33">
        <f t="shared" si="10"/>
        <v>1</v>
      </c>
      <c r="T73" s="34" t="str">
        <f t="shared" si="0"/>
        <v>De acuerdo con lo programado</v>
      </c>
      <c r="U73" s="34"/>
      <c r="V73" s="32">
        <v>25</v>
      </c>
      <c r="W73" s="33">
        <f t="shared" si="1"/>
        <v>1</v>
      </c>
      <c r="X73" s="34" t="str">
        <f t="shared" si="2"/>
        <v>De acuerdo con lo programado</v>
      </c>
      <c r="Y73" s="34"/>
      <c r="Z73" s="35">
        <v>25</v>
      </c>
      <c r="AA73" s="33">
        <f t="shared" si="11"/>
        <v>1</v>
      </c>
      <c r="AB73" s="34" t="str">
        <f t="shared" si="3"/>
        <v>De acuerdo con lo programado</v>
      </c>
      <c r="AC73" s="36" t="s">
        <v>879</v>
      </c>
      <c r="AD73" s="32">
        <v>25</v>
      </c>
      <c r="AE73" s="33">
        <f t="shared" si="4"/>
        <v>1</v>
      </c>
      <c r="AF73" s="34" t="str">
        <f t="shared" si="5"/>
        <v>De acuerdo con lo programado</v>
      </c>
      <c r="AG73" s="34"/>
      <c r="AH73" s="32">
        <f t="shared" si="6"/>
        <v>100</v>
      </c>
      <c r="AI73" s="37">
        <f t="shared" si="12"/>
        <v>1</v>
      </c>
      <c r="AJ73" s="34" t="str">
        <f t="shared" si="13"/>
        <v>Cumplio</v>
      </c>
      <c r="AK73" s="34"/>
    </row>
    <row r="74" spans="1:37" ht="49.2" hidden="1" thickTop="1" thickBot="1">
      <c r="A74" s="142">
        <f t="shared" si="14"/>
        <v>50</v>
      </c>
      <c r="B74" s="143">
        <v>0</v>
      </c>
      <c r="C74" s="143">
        <v>0</v>
      </c>
      <c r="D74" s="143">
        <v>0</v>
      </c>
      <c r="E74" s="143">
        <v>0</v>
      </c>
      <c r="F74" s="44" t="s">
        <v>880</v>
      </c>
      <c r="G74" s="40" t="s">
        <v>881</v>
      </c>
      <c r="H74" s="40" t="s">
        <v>882</v>
      </c>
      <c r="I74" s="41">
        <v>0</v>
      </c>
      <c r="J74" s="41">
        <v>0</v>
      </c>
      <c r="K74" s="219">
        <f t="shared" si="7"/>
        <v>0</v>
      </c>
      <c r="L74" s="41">
        <v>5</v>
      </c>
      <c r="M74" s="41">
        <v>5</v>
      </c>
      <c r="N74" s="219">
        <f t="shared" si="8"/>
        <v>10</v>
      </c>
      <c r="O74" s="219">
        <f t="shared" si="9"/>
        <v>10</v>
      </c>
      <c r="P74" s="34" t="s">
        <v>883</v>
      </c>
      <c r="Q74" s="34" t="s">
        <v>884</v>
      </c>
      <c r="R74" s="32">
        <v>5</v>
      </c>
      <c r="S74" s="33" t="str">
        <f t="shared" si="10"/>
        <v>No hay Programación</v>
      </c>
      <c r="T74" s="34" t="str">
        <f t="shared" si="0"/>
        <v>De acuerdo con lo programado</v>
      </c>
      <c r="U74" s="34"/>
      <c r="V74" s="32">
        <v>5</v>
      </c>
      <c r="W74" s="33" t="str">
        <f t="shared" si="1"/>
        <v>No hay Programación</v>
      </c>
      <c r="X74" s="34" t="str">
        <f t="shared" si="2"/>
        <v>De acuerdo con lo programado</v>
      </c>
      <c r="Y74" s="34"/>
      <c r="Z74" s="35">
        <v>10</v>
      </c>
      <c r="AA74" s="33" t="str">
        <f t="shared" si="11"/>
        <v>No hay Programación</v>
      </c>
      <c r="AB74" s="34" t="str">
        <f t="shared" si="3"/>
        <v>De acuerdo con lo programado</v>
      </c>
      <c r="AC74" s="36"/>
      <c r="AD74" s="32">
        <v>0</v>
      </c>
      <c r="AE74" s="33">
        <f t="shared" si="4"/>
        <v>0</v>
      </c>
      <c r="AF74" s="34" t="str">
        <f t="shared" si="5"/>
        <v>En riesgo en cumplimiento</v>
      </c>
      <c r="AG74" s="34"/>
      <c r="AH74" s="32">
        <f t="shared" si="6"/>
        <v>20</v>
      </c>
      <c r="AI74" s="37">
        <f t="shared" si="12"/>
        <v>2</v>
      </c>
      <c r="AJ74" s="34" t="str">
        <f t="shared" si="13"/>
        <v>Cumplio</v>
      </c>
      <c r="AK74" s="34"/>
    </row>
    <row r="75" spans="1:37" ht="58.8" hidden="1" thickTop="1" thickBot="1">
      <c r="A75" s="142">
        <f t="shared" si="14"/>
        <v>51</v>
      </c>
      <c r="B75" s="143">
        <v>0</v>
      </c>
      <c r="C75" s="143">
        <v>0</v>
      </c>
      <c r="D75" s="143">
        <v>0</v>
      </c>
      <c r="E75" s="143">
        <v>0</v>
      </c>
      <c r="F75" s="44" t="s">
        <v>885</v>
      </c>
      <c r="G75" s="40" t="s">
        <v>886</v>
      </c>
      <c r="H75" s="40" t="s">
        <v>887</v>
      </c>
      <c r="I75" s="41">
        <v>5</v>
      </c>
      <c r="J75" s="41">
        <v>5</v>
      </c>
      <c r="K75" s="219">
        <f t="shared" si="7"/>
        <v>10</v>
      </c>
      <c r="L75" s="41">
        <v>5</v>
      </c>
      <c r="M75" s="41">
        <v>5</v>
      </c>
      <c r="N75" s="219">
        <f t="shared" si="8"/>
        <v>10</v>
      </c>
      <c r="O75" s="219">
        <f t="shared" si="9"/>
        <v>20</v>
      </c>
      <c r="P75" s="34" t="s">
        <v>888</v>
      </c>
      <c r="Q75" s="34" t="s">
        <v>889</v>
      </c>
      <c r="R75" s="32">
        <v>5</v>
      </c>
      <c r="S75" s="33">
        <f t="shared" si="10"/>
        <v>1</v>
      </c>
      <c r="T75" s="34" t="str">
        <f t="shared" si="0"/>
        <v>De acuerdo con lo programado</v>
      </c>
      <c r="U75" s="34"/>
      <c r="V75" s="32">
        <v>5</v>
      </c>
      <c r="W75" s="33">
        <f t="shared" si="1"/>
        <v>1</v>
      </c>
      <c r="X75" s="34" t="str">
        <f t="shared" si="2"/>
        <v>De acuerdo con lo programado</v>
      </c>
      <c r="Y75" s="34"/>
      <c r="Z75" s="35">
        <v>10</v>
      </c>
      <c r="AA75" s="33">
        <f t="shared" si="11"/>
        <v>2</v>
      </c>
      <c r="AB75" s="34" t="str">
        <f t="shared" si="3"/>
        <v>De acuerdo con lo programado</v>
      </c>
      <c r="AC75" s="36"/>
      <c r="AD75" s="32">
        <v>0</v>
      </c>
      <c r="AE75" s="33">
        <f t="shared" si="4"/>
        <v>0</v>
      </c>
      <c r="AF75" s="34" t="str">
        <f t="shared" si="5"/>
        <v>En riesgo en cumplimiento</v>
      </c>
      <c r="AG75" s="34"/>
      <c r="AH75" s="32">
        <f t="shared" si="6"/>
        <v>20</v>
      </c>
      <c r="AI75" s="37">
        <f t="shared" si="12"/>
        <v>1</v>
      </c>
      <c r="AJ75" s="34" t="str">
        <f t="shared" si="13"/>
        <v>Cumplio</v>
      </c>
      <c r="AK75" s="34"/>
    </row>
    <row r="76" spans="1:37" ht="39.6" hidden="1" thickTop="1" thickBot="1">
      <c r="A76" s="142">
        <f t="shared" si="14"/>
        <v>52</v>
      </c>
      <c r="B76" s="143">
        <v>0</v>
      </c>
      <c r="C76" s="143">
        <v>0</v>
      </c>
      <c r="D76" s="143">
        <v>0</v>
      </c>
      <c r="E76" s="143">
        <v>0</v>
      </c>
      <c r="F76" s="44" t="s">
        <v>890</v>
      </c>
      <c r="G76" s="40" t="s">
        <v>891</v>
      </c>
      <c r="H76" s="40" t="s">
        <v>892</v>
      </c>
      <c r="I76" s="41">
        <v>1</v>
      </c>
      <c r="J76" s="41">
        <v>2</v>
      </c>
      <c r="K76" s="219">
        <f t="shared" si="7"/>
        <v>3</v>
      </c>
      <c r="L76" s="41">
        <v>2</v>
      </c>
      <c r="M76" s="41">
        <v>2</v>
      </c>
      <c r="N76" s="219">
        <f t="shared" si="8"/>
        <v>4</v>
      </c>
      <c r="O76" s="219">
        <f t="shared" si="9"/>
        <v>7</v>
      </c>
      <c r="P76" s="34" t="s">
        <v>893</v>
      </c>
      <c r="Q76" s="40" t="s">
        <v>894</v>
      </c>
      <c r="R76" s="32">
        <v>1</v>
      </c>
      <c r="S76" s="33">
        <f t="shared" si="10"/>
        <v>1</v>
      </c>
      <c r="T76" s="34" t="str">
        <f t="shared" si="0"/>
        <v>De acuerdo con lo programado</v>
      </c>
      <c r="U76" s="34"/>
      <c r="V76" s="32">
        <v>1</v>
      </c>
      <c r="W76" s="33">
        <f t="shared" si="1"/>
        <v>1</v>
      </c>
      <c r="X76" s="34" t="str">
        <f t="shared" si="2"/>
        <v>De acuerdo con lo programado</v>
      </c>
      <c r="Y76" s="34"/>
      <c r="Z76" s="35">
        <v>4</v>
      </c>
      <c r="AA76" s="33">
        <f t="shared" si="11"/>
        <v>4</v>
      </c>
      <c r="AB76" s="34" t="str">
        <f t="shared" si="3"/>
        <v>De acuerdo con lo programado</v>
      </c>
      <c r="AC76" s="36"/>
      <c r="AD76" s="32">
        <v>2</v>
      </c>
      <c r="AE76" s="33">
        <f t="shared" si="4"/>
        <v>1</v>
      </c>
      <c r="AF76" s="34" t="str">
        <f t="shared" si="5"/>
        <v>De acuerdo con lo programado</v>
      </c>
      <c r="AG76" s="34"/>
      <c r="AH76" s="32">
        <f t="shared" si="6"/>
        <v>8</v>
      </c>
      <c r="AI76" s="37">
        <f t="shared" si="12"/>
        <v>1.1428571428571428</v>
      </c>
      <c r="AJ76" s="34" t="str">
        <f t="shared" si="13"/>
        <v>Cumplio</v>
      </c>
      <c r="AK76" s="34"/>
    </row>
    <row r="77" spans="1:37" ht="49.2" hidden="1" thickTop="1" thickBot="1">
      <c r="A77" s="142">
        <f t="shared" si="14"/>
        <v>53</v>
      </c>
      <c r="B77" s="143">
        <v>0</v>
      </c>
      <c r="C77" s="143">
        <v>0</v>
      </c>
      <c r="D77" s="143">
        <v>0</v>
      </c>
      <c r="E77" s="143">
        <v>0</v>
      </c>
      <c r="F77" s="44" t="s">
        <v>895</v>
      </c>
      <c r="G77" s="40" t="s">
        <v>896</v>
      </c>
      <c r="H77" s="40" t="s">
        <v>897</v>
      </c>
      <c r="I77" s="41">
        <v>0</v>
      </c>
      <c r="J77" s="41">
        <v>2</v>
      </c>
      <c r="K77" s="219">
        <f t="shared" si="7"/>
        <v>2</v>
      </c>
      <c r="L77" s="41">
        <v>0</v>
      </c>
      <c r="M77" s="41">
        <v>2</v>
      </c>
      <c r="N77" s="219">
        <f t="shared" si="8"/>
        <v>2</v>
      </c>
      <c r="O77" s="219">
        <f t="shared" si="9"/>
        <v>4</v>
      </c>
      <c r="P77" s="34" t="s">
        <v>888</v>
      </c>
      <c r="Q77" s="40" t="s">
        <v>898</v>
      </c>
      <c r="R77" s="32">
        <v>1</v>
      </c>
      <c r="S77" s="33" t="str">
        <f t="shared" si="10"/>
        <v>No hay Programación</v>
      </c>
      <c r="T77" s="34" t="str">
        <f t="shared" si="0"/>
        <v>De acuerdo con lo programado</v>
      </c>
      <c r="U77" s="34"/>
      <c r="V77" s="32">
        <v>2</v>
      </c>
      <c r="W77" s="33" t="str">
        <f t="shared" si="1"/>
        <v>No hay Programación</v>
      </c>
      <c r="X77" s="34" t="str">
        <f t="shared" si="2"/>
        <v>De acuerdo con lo programado</v>
      </c>
      <c r="Y77" s="34"/>
      <c r="Z77" s="35">
        <v>2</v>
      </c>
      <c r="AA77" s="33" t="e">
        <f t="shared" si="11"/>
        <v>#DIV/0!</v>
      </c>
      <c r="AB77" s="34" t="e">
        <f t="shared" si="3"/>
        <v>#DIV/0!</v>
      </c>
      <c r="AC77" s="36"/>
      <c r="AD77" s="32">
        <v>0</v>
      </c>
      <c r="AE77" s="33" t="str">
        <f t="shared" si="4"/>
        <v>No hay Programación</v>
      </c>
      <c r="AF77" s="34" t="str">
        <f t="shared" si="5"/>
        <v>De acuerdo con lo programado</v>
      </c>
      <c r="AG77" s="34"/>
      <c r="AH77" s="32">
        <f t="shared" si="6"/>
        <v>5</v>
      </c>
      <c r="AI77" s="37">
        <f t="shared" si="12"/>
        <v>1.25</v>
      </c>
      <c r="AJ77" s="34" t="str">
        <f t="shared" si="13"/>
        <v>Cumplio</v>
      </c>
      <c r="AK77" s="34"/>
    </row>
    <row r="78" spans="1:37" ht="49.2" hidden="1" thickTop="1" thickBot="1">
      <c r="A78" s="142">
        <f t="shared" si="14"/>
        <v>54</v>
      </c>
      <c r="B78" s="143">
        <v>0</v>
      </c>
      <c r="C78" s="143">
        <v>0</v>
      </c>
      <c r="D78" s="143">
        <v>0</v>
      </c>
      <c r="E78" s="143">
        <v>0</v>
      </c>
      <c r="F78" s="44" t="s">
        <v>899</v>
      </c>
      <c r="G78" s="34" t="s">
        <v>900</v>
      </c>
      <c r="H78" s="40" t="s">
        <v>901</v>
      </c>
      <c r="I78" s="41">
        <v>2</v>
      </c>
      <c r="J78" s="41">
        <v>2</v>
      </c>
      <c r="K78" s="219">
        <f t="shared" si="7"/>
        <v>4</v>
      </c>
      <c r="L78" s="41">
        <v>2</v>
      </c>
      <c r="M78" s="41">
        <v>2</v>
      </c>
      <c r="N78" s="219">
        <f t="shared" si="8"/>
        <v>4</v>
      </c>
      <c r="O78" s="219">
        <f t="shared" si="9"/>
        <v>8</v>
      </c>
      <c r="P78" s="34" t="s">
        <v>893</v>
      </c>
      <c r="Q78" s="40" t="s">
        <v>902</v>
      </c>
      <c r="R78" s="32">
        <v>5</v>
      </c>
      <c r="S78" s="33">
        <f t="shared" si="10"/>
        <v>2.5</v>
      </c>
      <c r="T78" s="34" t="str">
        <f t="shared" si="0"/>
        <v>De acuerdo con lo programado</v>
      </c>
      <c r="U78" s="34"/>
      <c r="V78" s="32">
        <v>5</v>
      </c>
      <c r="W78" s="33">
        <f t="shared" si="1"/>
        <v>2.5</v>
      </c>
      <c r="X78" s="34" t="str">
        <f t="shared" si="2"/>
        <v>De acuerdo con lo programado</v>
      </c>
      <c r="Y78" s="34" t="s">
        <v>903</v>
      </c>
      <c r="Z78" s="35">
        <v>15</v>
      </c>
      <c r="AA78" s="33">
        <f t="shared" si="11"/>
        <v>7.5</v>
      </c>
      <c r="AB78" s="34" t="str">
        <f t="shared" si="3"/>
        <v>De acuerdo con lo programado</v>
      </c>
      <c r="AC78" s="36"/>
      <c r="AD78" s="32">
        <v>0</v>
      </c>
      <c r="AE78" s="33">
        <f t="shared" si="4"/>
        <v>0</v>
      </c>
      <c r="AF78" s="34" t="str">
        <f t="shared" si="5"/>
        <v>En riesgo en cumplimiento</v>
      </c>
      <c r="AG78" s="34"/>
      <c r="AH78" s="32">
        <f t="shared" si="6"/>
        <v>25</v>
      </c>
      <c r="AI78" s="37">
        <f t="shared" si="12"/>
        <v>3.125</v>
      </c>
      <c r="AJ78" s="34" t="str">
        <f t="shared" si="13"/>
        <v>Cumplio</v>
      </c>
      <c r="AK78" s="34"/>
    </row>
    <row r="79" spans="1:37" ht="39.6" hidden="1" thickTop="1" thickBot="1">
      <c r="A79" s="142">
        <f t="shared" si="14"/>
        <v>55</v>
      </c>
      <c r="B79" s="143">
        <v>0</v>
      </c>
      <c r="C79" s="143">
        <v>0</v>
      </c>
      <c r="D79" s="143">
        <v>0</v>
      </c>
      <c r="E79" s="143">
        <v>0</v>
      </c>
      <c r="F79" s="44" t="s">
        <v>904</v>
      </c>
      <c r="G79" s="34" t="s">
        <v>905</v>
      </c>
      <c r="H79" s="40" t="s">
        <v>906</v>
      </c>
      <c r="I79" s="41">
        <v>10</v>
      </c>
      <c r="J79" s="41">
        <v>10</v>
      </c>
      <c r="K79" s="219">
        <f t="shared" si="7"/>
        <v>20</v>
      </c>
      <c r="L79" s="41">
        <v>10</v>
      </c>
      <c r="M79" s="41">
        <v>10</v>
      </c>
      <c r="N79" s="219">
        <f t="shared" si="8"/>
        <v>20</v>
      </c>
      <c r="O79" s="219">
        <f t="shared" si="9"/>
        <v>40</v>
      </c>
      <c r="P79" s="34" t="s">
        <v>907</v>
      </c>
      <c r="Q79" s="40" t="s">
        <v>754</v>
      </c>
      <c r="R79" s="32">
        <v>10</v>
      </c>
      <c r="S79" s="33">
        <f t="shared" si="10"/>
        <v>1</v>
      </c>
      <c r="T79" s="34" t="str">
        <f t="shared" si="0"/>
        <v>De acuerdo con lo programado</v>
      </c>
      <c r="U79" s="34"/>
      <c r="V79" s="32">
        <v>20</v>
      </c>
      <c r="W79" s="33">
        <f t="shared" si="1"/>
        <v>2</v>
      </c>
      <c r="X79" s="34" t="str">
        <f t="shared" si="2"/>
        <v>De acuerdo con lo programado</v>
      </c>
      <c r="Y79" s="34" t="s">
        <v>908</v>
      </c>
      <c r="Z79" s="35">
        <v>20</v>
      </c>
      <c r="AA79" s="33">
        <f t="shared" si="11"/>
        <v>2</v>
      </c>
      <c r="AB79" s="34" t="str">
        <f t="shared" si="3"/>
        <v>De acuerdo con lo programado</v>
      </c>
      <c r="AC79" s="36"/>
      <c r="AD79" s="32">
        <v>10</v>
      </c>
      <c r="AE79" s="33">
        <f t="shared" si="4"/>
        <v>1</v>
      </c>
      <c r="AF79" s="34" t="str">
        <f t="shared" si="5"/>
        <v>De acuerdo con lo programado</v>
      </c>
      <c r="AG79" s="34"/>
      <c r="AH79" s="32">
        <f t="shared" si="6"/>
        <v>60</v>
      </c>
      <c r="AI79" s="37">
        <f t="shared" si="12"/>
        <v>1.5</v>
      </c>
      <c r="AJ79" s="34" t="str">
        <f t="shared" si="13"/>
        <v>Cumplio</v>
      </c>
      <c r="AK79" s="34"/>
    </row>
    <row r="80" spans="1:37" ht="39.6" hidden="1" thickTop="1" thickBot="1">
      <c r="A80" s="142">
        <f t="shared" si="14"/>
        <v>56</v>
      </c>
      <c r="B80" s="143">
        <v>0</v>
      </c>
      <c r="C80" s="143">
        <v>0</v>
      </c>
      <c r="D80" s="143">
        <v>0</v>
      </c>
      <c r="E80" s="143">
        <v>0</v>
      </c>
      <c r="F80" s="44" t="s">
        <v>909</v>
      </c>
      <c r="G80" s="34" t="s">
        <v>910</v>
      </c>
      <c r="H80" s="40" t="s">
        <v>159</v>
      </c>
      <c r="I80" s="41">
        <v>0</v>
      </c>
      <c r="J80" s="41">
        <v>3</v>
      </c>
      <c r="K80" s="219">
        <f t="shared" si="7"/>
        <v>3</v>
      </c>
      <c r="L80" s="41">
        <v>3</v>
      </c>
      <c r="M80" s="41">
        <v>1</v>
      </c>
      <c r="N80" s="219">
        <f t="shared" si="8"/>
        <v>4</v>
      </c>
      <c r="O80" s="219">
        <f t="shared" si="9"/>
        <v>7</v>
      </c>
      <c r="P80" s="34" t="s">
        <v>893</v>
      </c>
      <c r="Q80" s="40" t="s">
        <v>911</v>
      </c>
      <c r="R80" s="32"/>
      <c r="S80" s="33" t="str">
        <f t="shared" si="10"/>
        <v>No hay ejecución</v>
      </c>
      <c r="T80" s="34" t="str">
        <f t="shared" si="0"/>
        <v>NA</v>
      </c>
      <c r="U80" s="34"/>
      <c r="V80" s="32">
        <v>3</v>
      </c>
      <c r="W80" s="33" t="str">
        <f t="shared" si="1"/>
        <v>No hay Programación</v>
      </c>
      <c r="X80" s="34" t="str">
        <f t="shared" si="2"/>
        <v>De acuerdo con lo programado</v>
      </c>
      <c r="Y80" s="34"/>
      <c r="Z80" s="35">
        <v>10</v>
      </c>
      <c r="AA80" s="33" t="e">
        <f t="shared" si="11"/>
        <v>#DIV/0!</v>
      </c>
      <c r="AB80" s="34" t="e">
        <f t="shared" si="3"/>
        <v>#DIV/0!</v>
      </c>
      <c r="AC80" s="36"/>
      <c r="AD80" s="32">
        <v>10</v>
      </c>
      <c r="AE80" s="33">
        <f t="shared" si="4"/>
        <v>3.3333333333333335</v>
      </c>
      <c r="AF80" s="34" t="str">
        <f t="shared" si="5"/>
        <v>De acuerdo con lo programado</v>
      </c>
      <c r="AG80" s="34"/>
      <c r="AH80" s="32">
        <f t="shared" si="6"/>
        <v>23</v>
      </c>
      <c r="AI80" s="37">
        <f t="shared" si="12"/>
        <v>3.2857142857142856</v>
      </c>
      <c r="AJ80" s="34" t="str">
        <f t="shared" si="13"/>
        <v>Cumplio</v>
      </c>
      <c r="AK80" s="34"/>
    </row>
    <row r="81" spans="1:37" ht="30" hidden="1" thickTop="1" thickBot="1">
      <c r="A81" s="142">
        <f t="shared" si="14"/>
        <v>57</v>
      </c>
      <c r="B81" s="143">
        <v>0</v>
      </c>
      <c r="C81" s="143">
        <v>0</v>
      </c>
      <c r="D81" s="143">
        <v>0</v>
      </c>
      <c r="E81" s="143">
        <v>0</v>
      </c>
      <c r="F81" s="44" t="s">
        <v>912</v>
      </c>
      <c r="G81" s="34" t="s">
        <v>913</v>
      </c>
      <c r="H81" s="40" t="s">
        <v>914</v>
      </c>
      <c r="I81" s="41">
        <v>1</v>
      </c>
      <c r="J81" s="41">
        <v>3</v>
      </c>
      <c r="K81" s="219">
        <f t="shared" si="7"/>
        <v>4</v>
      </c>
      <c r="L81" s="41">
        <v>3</v>
      </c>
      <c r="M81" s="41">
        <v>1</v>
      </c>
      <c r="N81" s="219">
        <f t="shared" si="8"/>
        <v>4</v>
      </c>
      <c r="O81" s="219">
        <f t="shared" si="9"/>
        <v>8</v>
      </c>
      <c r="P81" s="34" t="s">
        <v>893</v>
      </c>
      <c r="Q81" s="40" t="s">
        <v>915</v>
      </c>
      <c r="R81" s="32">
        <v>1</v>
      </c>
      <c r="S81" s="33">
        <f t="shared" si="10"/>
        <v>1</v>
      </c>
      <c r="T81" s="34" t="str">
        <f t="shared" si="0"/>
        <v>De acuerdo con lo programado</v>
      </c>
      <c r="U81" s="34"/>
      <c r="V81" s="32">
        <v>3</v>
      </c>
      <c r="W81" s="33">
        <f t="shared" si="1"/>
        <v>3</v>
      </c>
      <c r="X81" s="34" t="str">
        <f t="shared" si="2"/>
        <v>De acuerdo con lo programado</v>
      </c>
      <c r="Y81" s="34"/>
      <c r="Z81" s="35">
        <v>5</v>
      </c>
      <c r="AA81" s="33">
        <f t="shared" si="11"/>
        <v>5</v>
      </c>
      <c r="AB81" s="34" t="str">
        <f t="shared" si="3"/>
        <v>De acuerdo con lo programado</v>
      </c>
      <c r="AC81" s="36"/>
      <c r="AD81" s="32">
        <v>3</v>
      </c>
      <c r="AE81" s="33">
        <f t="shared" si="4"/>
        <v>1</v>
      </c>
      <c r="AF81" s="34" t="str">
        <f t="shared" si="5"/>
        <v>De acuerdo con lo programado</v>
      </c>
      <c r="AG81" s="34"/>
      <c r="AH81" s="32">
        <f t="shared" si="6"/>
        <v>12</v>
      </c>
      <c r="AI81" s="37">
        <f t="shared" si="12"/>
        <v>1.5</v>
      </c>
      <c r="AJ81" s="34" t="str">
        <f t="shared" si="13"/>
        <v>Cumplio</v>
      </c>
      <c r="AK81" s="34"/>
    </row>
    <row r="82" spans="1:37" ht="49.2" hidden="1" thickTop="1" thickBot="1">
      <c r="A82" s="142">
        <f t="shared" si="14"/>
        <v>58</v>
      </c>
      <c r="B82" s="143">
        <v>0</v>
      </c>
      <c r="C82" s="143">
        <v>0</v>
      </c>
      <c r="D82" s="143">
        <v>0</v>
      </c>
      <c r="E82" s="143">
        <v>0</v>
      </c>
      <c r="F82" s="44" t="s">
        <v>916</v>
      </c>
      <c r="G82" s="34" t="s">
        <v>917</v>
      </c>
      <c r="H82" s="40" t="s">
        <v>918</v>
      </c>
      <c r="I82" s="41">
        <v>0</v>
      </c>
      <c r="J82" s="41">
        <v>2</v>
      </c>
      <c r="K82" s="219">
        <f t="shared" si="7"/>
        <v>2</v>
      </c>
      <c r="L82" s="41">
        <v>2</v>
      </c>
      <c r="M82" s="41">
        <v>2</v>
      </c>
      <c r="N82" s="219">
        <f t="shared" si="8"/>
        <v>4</v>
      </c>
      <c r="O82" s="219">
        <f t="shared" si="9"/>
        <v>6</v>
      </c>
      <c r="P82" s="34" t="s">
        <v>893</v>
      </c>
      <c r="Q82" s="40" t="s">
        <v>919</v>
      </c>
      <c r="R82" s="32">
        <v>1</v>
      </c>
      <c r="S82" s="33" t="str">
        <f t="shared" si="10"/>
        <v>No hay Programación</v>
      </c>
      <c r="T82" s="34" t="str">
        <f t="shared" si="0"/>
        <v>De acuerdo con lo programado</v>
      </c>
      <c r="U82" s="34"/>
      <c r="V82" s="32">
        <v>2</v>
      </c>
      <c r="W82" s="33" t="str">
        <f t="shared" si="1"/>
        <v>No hay Programación</v>
      </c>
      <c r="X82" s="34" t="str">
        <f t="shared" si="2"/>
        <v>De acuerdo con lo programado</v>
      </c>
      <c r="Y82" s="34"/>
      <c r="Z82" s="35">
        <v>4</v>
      </c>
      <c r="AA82" s="33" t="e">
        <f t="shared" si="11"/>
        <v>#DIV/0!</v>
      </c>
      <c r="AB82" s="34" t="e">
        <f t="shared" si="3"/>
        <v>#DIV/0!</v>
      </c>
      <c r="AC82" s="36"/>
      <c r="AD82" s="32">
        <v>0</v>
      </c>
      <c r="AE82" s="33">
        <f t="shared" si="4"/>
        <v>0</v>
      </c>
      <c r="AF82" s="34" t="str">
        <f t="shared" si="5"/>
        <v>En riesgo en cumplimiento</v>
      </c>
      <c r="AG82" s="34"/>
      <c r="AH82" s="32">
        <f t="shared" si="6"/>
        <v>7</v>
      </c>
      <c r="AI82" s="37">
        <f t="shared" si="12"/>
        <v>1.1666666666666667</v>
      </c>
      <c r="AJ82" s="34" t="str">
        <f t="shared" si="13"/>
        <v>Cumplio</v>
      </c>
      <c r="AK82" s="34"/>
    </row>
    <row r="83" spans="1:37" ht="58.8" hidden="1" thickTop="1" thickBot="1">
      <c r="A83" s="142">
        <f t="shared" si="14"/>
        <v>59</v>
      </c>
      <c r="B83" s="143">
        <v>0</v>
      </c>
      <c r="C83" s="143">
        <v>0</v>
      </c>
      <c r="D83" s="143">
        <v>0</v>
      </c>
      <c r="E83" s="143">
        <v>0</v>
      </c>
      <c r="F83" s="44" t="s">
        <v>920</v>
      </c>
      <c r="G83" s="34" t="s">
        <v>732</v>
      </c>
      <c r="H83" s="40" t="s">
        <v>352</v>
      </c>
      <c r="I83" s="41">
        <v>1</v>
      </c>
      <c r="J83" s="41">
        <v>0</v>
      </c>
      <c r="K83" s="219">
        <f t="shared" si="7"/>
        <v>1</v>
      </c>
      <c r="L83" s="41">
        <v>1</v>
      </c>
      <c r="M83" s="41">
        <v>1</v>
      </c>
      <c r="N83" s="219">
        <f t="shared" si="8"/>
        <v>2</v>
      </c>
      <c r="O83" s="219">
        <f t="shared" si="9"/>
        <v>3</v>
      </c>
      <c r="P83" s="34" t="s">
        <v>893</v>
      </c>
      <c r="Q83" s="40" t="s">
        <v>921</v>
      </c>
      <c r="R83" s="32">
        <v>1</v>
      </c>
      <c r="S83" s="33">
        <f t="shared" si="10"/>
        <v>1</v>
      </c>
      <c r="T83" s="34" t="str">
        <f t="shared" si="0"/>
        <v>De acuerdo con lo programado</v>
      </c>
      <c r="U83" s="34" t="s">
        <v>865</v>
      </c>
      <c r="V83" s="32">
        <v>1</v>
      </c>
      <c r="W83" s="33">
        <f t="shared" si="1"/>
        <v>1</v>
      </c>
      <c r="X83" s="34" t="str">
        <f t="shared" si="2"/>
        <v>De acuerdo con lo programado</v>
      </c>
      <c r="Y83" s="34"/>
      <c r="Z83" s="35">
        <v>1</v>
      </c>
      <c r="AA83" s="33">
        <f t="shared" si="11"/>
        <v>1</v>
      </c>
      <c r="AB83" s="34" t="str">
        <f t="shared" si="3"/>
        <v>De acuerdo con lo programado</v>
      </c>
      <c r="AC83" s="36"/>
      <c r="AD83" s="32">
        <v>0</v>
      </c>
      <c r="AE83" s="33">
        <f t="shared" si="4"/>
        <v>0</v>
      </c>
      <c r="AF83" s="34" t="str">
        <f t="shared" si="5"/>
        <v>En riesgo en cumplimiento</v>
      </c>
      <c r="AG83" s="34"/>
      <c r="AH83" s="32">
        <f t="shared" si="6"/>
        <v>3</v>
      </c>
      <c r="AI83" s="37">
        <f t="shared" si="12"/>
        <v>1</v>
      </c>
      <c r="AJ83" s="34" t="str">
        <f t="shared" si="13"/>
        <v>Cumplio</v>
      </c>
      <c r="AK83" s="34"/>
    </row>
    <row r="84" spans="1:37" ht="73.2" hidden="1" thickTop="1" thickBot="1">
      <c r="A84" s="142">
        <f t="shared" si="14"/>
        <v>60</v>
      </c>
      <c r="B84" s="143">
        <v>0</v>
      </c>
      <c r="C84" s="143">
        <v>0</v>
      </c>
      <c r="D84" s="143">
        <v>0</v>
      </c>
      <c r="E84" s="143">
        <v>0</v>
      </c>
      <c r="F84" s="44" t="s">
        <v>922</v>
      </c>
      <c r="G84" s="34" t="s">
        <v>732</v>
      </c>
      <c r="H84" s="40" t="s">
        <v>645</v>
      </c>
      <c r="I84" s="41">
        <v>1</v>
      </c>
      <c r="J84" s="41">
        <v>0</v>
      </c>
      <c r="K84" s="219">
        <f t="shared" si="7"/>
        <v>1</v>
      </c>
      <c r="L84" s="41">
        <v>1</v>
      </c>
      <c r="M84" s="41">
        <v>1</v>
      </c>
      <c r="N84" s="219">
        <f t="shared" si="8"/>
        <v>2</v>
      </c>
      <c r="O84" s="219">
        <f t="shared" si="9"/>
        <v>3</v>
      </c>
      <c r="P84" s="34" t="s">
        <v>893</v>
      </c>
      <c r="Q84" s="40" t="s">
        <v>921</v>
      </c>
      <c r="R84" s="32">
        <v>1</v>
      </c>
      <c r="S84" s="33">
        <f t="shared" si="10"/>
        <v>1</v>
      </c>
      <c r="T84" s="34" t="str">
        <f t="shared" si="0"/>
        <v>De acuerdo con lo programado</v>
      </c>
      <c r="U84" s="223" t="s">
        <v>865</v>
      </c>
      <c r="V84" s="32">
        <v>1</v>
      </c>
      <c r="W84" s="33">
        <f t="shared" si="1"/>
        <v>1</v>
      </c>
      <c r="X84" s="34" t="str">
        <f t="shared" si="2"/>
        <v>De acuerdo con lo programado</v>
      </c>
      <c r="Y84" s="34"/>
      <c r="Z84" s="35">
        <v>1</v>
      </c>
      <c r="AA84" s="33">
        <f t="shared" si="11"/>
        <v>1</v>
      </c>
      <c r="AB84" s="34" t="str">
        <f t="shared" si="3"/>
        <v>De acuerdo con lo programado</v>
      </c>
      <c r="AC84" s="36"/>
      <c r="AD84" s="32">
        <v>1</v>
      </c>
      <c r="AE84" s="33">
        <f t="shared" si="4"/>
        <v>1</v>
      </c>
      <c r="AF84" s="34" t="str">
        <f t="shared" si="5"/>
        <v>De acuerdo con lo programado</v>
      </c>
      <c r="AG84" s="34"/>
      <c r="AH84" s="32">
        <f t="shared" si="6"/>
        <v>4</v>
      </c>
      <c r="AI84" s="37">
        <f t="shared" si="12"/>
        <v>1.3333333333333333</v>
      </c>
      <c r="AJ84" s="34" t="str">
        <f t="shared" si="13"/>
        <v>Cumplio</v>
      </c>
      <c r="AK84" s="34"/>
    </row>
    <row r="85" spans="1:37" ht="49.2" hidden="1" thickTop="1" thickBot="1">
      <c r="A85" s="142">
        <f t="shared" si="14"/>
        <v>61</v>
      </c>
      <c r="B85" s="143">
        <v>0</v>
      </c>
      <c r="C85" s="143">
        <v>0</v>
      </c>
      <c r="D85" s="143">
        <v>0</v>
      </c>
      <c r="E85" s="143">
        <v>0</v>
      </c>
      <c r="F85" s="44" t="s">
        <v>923</v>
      </c>
      <c r="G85" s="34" t="s">
        <v>924</v>
      </c>
      <c r="H85" s="40" t="s">
        <v>826</v>
      </c>
      <c r="I85" s="41">
        <v>0</v>
      </c>
      <c r="J85" s="41">
        <v>1</v>
      </c>
      <c r="K85" s="219">
        <f t="shared" si="7"/>
        <v>1</v>
      </c>
      <c r="L85" s="41">
        <v>0</v>
      </c>
      <c r="M85" s="41">
        <v>1</v>
      </c>
      <c r="N85" s="219">
        <f t="shared" si="8"/>
        <v>1</v>
      </c>
      <c r="O85" s="219">
        <f t="shared" si="9"/>
        <v>2</v>
      </c>
      <c r="P85" s="34" t="s">
        <v>739</v>
      </c>
      <c r="Q85" s="40" t="s">
        <v>925</v>
      </c>
      <c r="R85" s="32">
        <v>0</v>
      </c>
      <c r="S85" s="33" t="str">
        <f t="shared" si="10"/>
        <v>No hay Programación</v>
      </c>
      <c r="T85" s="34" t="str">
        <f t="shared" si="0"/>
        <v>De acuerdo con lo programado</v>
      </c>
      <c r="U85" s="34"/>
      <c r="V85" s="32">
        <v>1</v>
      </c>
      <c r="W85" s="33" t="str">
        <f t="shared" si="1"/>
        <v>No hay Programación</v>
      </c>
      <c r="X85" s="34" t="str">
        <f t="shared" si="2"/>
        <v>De acuerdo con lo programado</v>
      </c>
      <c r="Y85" s="34" t="s">
        <v>926</v>
      </c>
      <c r="Z85" s="35">
        <v>2</v>
      </c>
      <c r="AA85" s="33" t="e">
        <f t="shared" si="11"/>
        <v>#DIV/0!</v>
      </c>
      <c r="AB85" s="34" t="e">
        <f t="shared" si="3"/>
        <v>#DIV/0!</v>
      </c>
      <c r="AC85" s="36" t="s">
        <v>741</v>
      </c>
      <c r="AD85" s="32">
        <v>1</v>
      </c>
      <c r="AE85" s="33" t="str">
        <f t="shared" si="4"/>
        <v>No hay Programación</v>
      </c>
      <c r="AF85" s="34" t="str">
        <f t="shared" si="5"/>
        <v>De acuerdo con lo programado</v>
      </c>
      <c r="AG85" s="34"/>
      <c r="AH85" s="32">
        <f t="shared" si="6"/>
        <v>4</v>
      </c>
      <c r="AI85" s="37">
        <f t="shared" si="12"/>
        <v>2</v>
      </c>
      <c r="AJ85" s="34" t="str">
        <f t="shared" si="13"/>
        <v>Cumplio</v>
      </c>
      <c r="AK85" s="34"/>
    </row>
    <row r="86" spans="1:37" ht="260.39999999999998" hidden="1" thickTop="1" thickBot="1">
      <c r="A86" s="142">
        <f t="shared" si="14"/>
        <v>62</v>
      </c>
      <c r="B86" s="143">
        <v>0</v>
      </c>
      <c r="C86" s="143">
        <v>0</v>
      </c>
      <c r="D86" s="143">
        <v>0</v>
      </c>
      <c r="E86" s="143">
        <v>0</v>
      </c>
      <c r="F86" s="44" t="s">
        <v>927</v>
      </c>
      <c r="G86" s="40" t="s">
        <v>572</v>
      </c>
      <c r="H86" s="218" t="s">
        <v>928</v>
      </c>
      <c r="I86" s="41">
        <f>9+1</f>
        <v>10</v>
      </c>
      <c r="J86" s="41">
        <f>9+1</f>
        <v>10</v>
      </c>
      <c r="K86" s="219">
        <f t="shared" si="7"/>
        <v>20</v>
      </c>
      <c r="L86" s="41">
        <f>9+1</f>
        <v>10</v>
      </c>
      <c r="M86" s="41">
        <v>9</v>
      </c>
      <c r="N86" s="219">
        <f t="shared" si="8"/>
        <v>19</v>
      </c>
      <c r="O86" s="219">
        <f t="shared" si="9"/>
        <v>39</v>
      </c>
      <c r="P86" s="34" t="s">
        <v>929</v>
      </c>
      <c r="Q86" s="40" t="s">
        <v>930</v>
      </c>
      <c r="R86" s="32">
        <v>10</v>
      </c>
      <c r="S86" s="33">
        <f t="shared" si="10"/>
        <v>1</v>
      </c>
      <c r="T86" s="34" t="str">
        <f t="shared" si="0"/>
        <v>De acuerdo con lo programado</v>
      </c>
      <c r="U86" s="34"/>
      <c r="V86" s="32">
        <v>10</v>
      </c>
      <c r="W86" s="33">
        <f t="shared" si="1"/>
        <v>1</v>
      </c>
      <c r="X86" s="34" t="str">
        <f t="shared" si="2"/>
        <v>De acuerdo con lo programado</v>
      </c>
      <c r="Y86" s="34"/>
      <c r="Z86" s="35">
        <v>10</v>
      </c>
      <c r="AA86" s="33">
        <f t="shared" si="11"/>
        <v>1</v>
      </c>
      <c r="AB86" s="34" t="str">
        <f t="shared" si="3"/>
        <v>De acuerdo con lo programado</v>
      </c>
      <c r="AC86" s="36" t="s">
        <v>741</v>
      </c>
      <c r="AD86" s="32">
        <v>10</v>
      </c>
      <c r="AE86" s="33">
        <f t="shared" si="4"/>
        <v>1</v>
      </c>
      <c r="AF86" s="34" t="str">
        <f t="shared" si="5"/>
        <v>De acuerdo con lo programado</v>
      </c>
      <c r="AG86" s="34"/>
      <c r="AH86" s="32">
        <f t="shared" si="6"/>
        <v>40</v>
      </c>
      <c r="AI86" s="37">
        <f t="shared" si="12"/>
        <v>1.0256410256410255</v>
      </c>
      <c r="AJ86" s="34" t="str">
        <f t="shared" si="13"/>
        <v>Cumplio</v>
      </c>
      <c r="AK86" s="34"/>
    </row>
    <row r="87" spans="1:37" ht="58.8" hidden="1" thickTop="1" thickBot="1">
      <c r="A87" s="142">
        <f t="shared" si="14"/>
        <v>63</v>
      </c>
      <c r="B87" s="143"/>
      <c r="C87" s="143"/>
      <c r="D87" s="143"/>
      <c r="E87" s="143"/>
      <c r="F87" s="44" t="s">
        <v>931</v>
      </c>
      <c r="G87" s="40" t="s">
        <v>572</v>
      </c>
      <c r="H87" s="218" t="s">
        <v>826</v>
      </c>
      <c r="I87" s="41">
        <v>0</v>
      </c>
      <c r="J87" s="41">
        <v>0</v>
      </c>
      <c r="K87" s="219">
        <f t="shared" si="7"/>
        <v>0</v>
      </c>
      <c r="L87" s="41">
        <v>1</v>
      </c>
      <c r="M87" s="41">
        <v>0</v>
      </c>
      <c r="N87" s="219">
        <f t="shared" si="8"/>
        <v>1</v>
      </c>
      <c r="O87" s="219">
        <f t="shared" si="9"/>
        <v>1</v>
      </c>
      <c r="P87" s="34"/>
      <c r="Q87" s="40"/>
      <c r="R87" s="32">
        <v>0</v>
      </c>
      <c r="S87" s="33" t="str">
        <f t="shared" si="10"/>
        <v>No hay Programación</v>
      </c>
      <c r="T87" s="34" t="str">
        <f t="shared" si="0"/>
        <v>De acuerdo con lo programado</v>
      </c>
      <c r="U87" s="34"/>
      <c r="V87" s="32">
        <v>0</v>
      </c>
      <c r="W87" s="33" t="str">
        <f t="shared" si="1"/>
        <v>No hay Programación</v>
      </c>
      <c r="X87" s="34" t="str">
        <f t="shared" si="2"/>
        <v>De acuerdo con lo programado</v>
      </c>
      <c r="Y87" s="34"/>
      <c r="Z87" s="35">
        <v>1</v>
      </c>
      <c r="AA87" s="33" t="str">
        <f t="shared" ref="AA87" si="17">IF(Z87="","No hay ejecución",IF(AND(K87=0),"No hay Programación", Z87/K87))</f>
        <v>No hay Programación</v>
      </c>
      <c r="AB87" s="34" t="str">
        <f t="shared" si="3"/>
        <v>De acuerdo con lo programado</v>
      </c>
      <c r="AC87" s="36"/>
      <c r="AD87" s="32">
        <v>0</v>
      </c>
      <c r="AE87" s="33">
        <f t="shared" si="4"/>
        <v>0</v>
      </c>
      <c r="AF87" s="34" t="str">
        <f t="shared" si="5"/>
        <v>En riesgo en cumplimiento</v>
      </c>
      <c r="AG87" s="34"/>
      <c r="AH87" s="32">
        <f t="shared" si="6"/>
        <v>1</v>
      </c>
      <c r="AI87" s="37">
        <f t="shared" si="12"/>
        <v>1</v>
      </c>
      <c r="AJ87" s="34" t="str">
        <f t="shared" si="13"/>
        <v>Cumplio</v>
      </c>
      <c r="AK87" s="34"/>
    </row>
    <row r="88" spans="1:37" ht="49.2" hidden="1" thickTop="1" thickBot="1">
      <c r="A88" s="142">
        <f>A86+1</f>
        <v>63</v>
      </c>
      <c r="B88" s="143">
        <v>0</v>
      </c>
      <c r="C88" s="143">
        <v>0</v>
      </c>
      <c r="D88" s="143">
        <v>0</v>
      </c>
      <c r="E88" s="143">
        <v>0</v>
      </c>
      <c r="F88" s="44" t="s">
        <v>932</v>
      </c>
      <c r="G88" s="34" t="s">
        <v>933</v>
      </c>
      <c r="H88" s="40" t="s">
        <v>934</v>
      </c>
      <c r="I88" s="41">
        <v>0</v>
      </c>
      <c r="J88" s="41">
        <v>0</v>
      </c>
      <c r="K88" s="219">
        <f t="shared" ref="K88:K95" si="18">I88+J88</f>
        <v>0</v>
      </c>
      <c r="L88" s="41">
        <v>0</v>
      </c>
      <c r="M88" s="41">
        <v>0</v>
      </c>
      <c r="N88" s="219">
        <f t="shared" ref="N88:N95" si="19">L88+M88</f>
        <v>0</v>
      </c>
      <c r="O88" s="219">
        <f t="shared" ref="O88:O95" si="20">K88+N88</f>
        <v>0</v>
      </c>
      <c r="P88" s="34" t="s">
        <v>893</v>
      </c>
      <c r="Q88" s="224" t="s">
        <v>754</v>
      </c>
      <c r="R88" s="32">
        <v>1</v>
      </c>
      <c r="S88" s="33" t="str">
        <f t="shared" ref="S88:S95" si="21">IF(R88="","No hay ejecución",IF(AND(I88=0),"No hay Programación", R88/I88))</f>
        <v>No hay Programación</v>
      </c>
      <c r="T88" s="34" t="str">
        <f t="shared" si="0"/>
        <v>De acuerdo con lo programado</v>
      </c>
      <c r="U88" s="34" t="s">
        <v>865</v>
      </c>
      <c r="V88" s="32">
        <v>0</v>
      </c>
      <c r="W88" s="33" t="str">
        <f t="shared" ref="W88:W95" si="22">IF(V88="","No hay ejecución",IF(AND(I88=0),"No hay Programación", V88/I88))</f>
        <v>No hay Programación</v>
      </c>
      <c r="X88" s="34" t="str">
        <f t="shared" si="2"/>
        <v>De acuerdo con lo programado</v>
      </c>
      <c r="Y88" s="34"/>
      <c r="Z88" s="35">
        <v>0</v>
      </c>
      <c r="AA88" s="33" t="str">
        <f t="shared" ref="AA88:AA95" si="23">IF(Z88="","No hay ejecución",IF(AND(K88=0),"No hay Programación", Z88/K88))</f>
        <v>No hay Programación</v>
      </c>
      <c r="AB88" s="34" t="str">
        <f t="shared" si="3"/>
        <v>De acuerdo con lo programado</v>
      </c>
      <c r="AC88" s="36"/>
      <c r="AD88" s="32">
        <v>0</v>
      </c>
      <c r="AE88" s="33" t="str">
        <f t="shared" ref="AE88:AE95" si="24">IF(AD88="","No hay ejecución",IF(AND(L88=0),"No hay Programación", AD88/L88))</f>
        <v>No hay Programación</v>
      </c>
      <c r="AF88" s="34" t="str">
        <f t="shared" si="5"/>
        <v>De acuerdo con lo programado</v>
      </c>
      <c r="AG88" s="34"/>
      <c r="AH88" s="32">
        <f t="shared" ref="AH88:AH95" si="25">AD88+Z88+V88+R88</f>
        <v>1</v>
      </c>
      <c r="AI88" s="37" t="str">
        <f t="shared" si="12"/>
        <v>No hay Programación</v>
      </c>
      <c r="AJ88" s="34" t="str">
        <f t="shared" si="13"/>
        <v>Cumplio</v>
      </c>
      <c r="AK88" s="34"/>
    </row>
    <row r="89" spans="1:37" ht="30" hidden="1" thickTop="1" thickBot="1">
      <c r="A89" s="142">
        <f>A88+1</f>
        <v>64</v>
      </c>
      <c r="B89" s="143">
        <v>0</v>
      </c>
      <c r="C89" s="143">
        <v>0</v>
      </c>
      <c r="D89" s="143">
        <v>0</v>
      </c>
      <c r="E89" s="143">
        <v>0</v>
      </c>
      <c r="F89" s="44" t="s">
        <v>935</v>
      </c>
      <c r="G89" s="34" t="s">
        <v>936</v>
      </c>
      <c r="H89" s="40" t="s">
        <v>937</v>
      </c>
      <c r="I89" s="41">
        <v>0</v>
      </c>
      <c r="J89" s="41">
        <v>0</v>
      </c>
      <c r="K89" s="219">
        <f t="shared" si="18"/>
        <v>0</v>
      </c>
      <c r="L89" s="41">
        <v>0</v>
      </c>
      <c r="M89" s="41">
        <v>0</v>
      </c>
      <c r="N89" s="219">
        <f t="shared" si="19"/>
        <v>0</v>
      </c>
      <c r="O89" s="219">
        <f t="shared" si="20"/>
        <v>0</v>
      </c>
      <c r="P89" s="34" t="s">
        <v>893</v>
      </c>
      <c r="Q89" s="224" t="s">
        <v>754</v>
      </c>
      <c r="R89" s="32">
        <v>1</v>
      </c>
      <c r="S89" s="33" t="str">
        <f t="shared" si="21"/>
        <v>No hay Programación</v>
      </c>
      <c r="T89" s="34" t="str">
        <f t="shared" ref="T89:T95" si="26">IF(S89="No hay ejecución","NA",IF(S89&gt;=90%,"De acuerdo con lo programado",IF(S89&gt;=50%,"Atraso Leve",IF(S89&lt;49.99%,"En riesgo en cumplimiento"))))</f>
        <v>De acuerdo con lo programado</v>
      </c>
      <c r="U89" s="34"/>
      <c r="V89" s="32">
        <v>0</v>
      </c>
      <c r="W89" s="33" t="str">
        <f t="shared" si="22"/>
        <v>No hay Programación</v>
      </c>
      <c r="X89" s="34" t="str">
        <f t="shared" ref="X89:X95" si="27">IF(W89="No hay ejecución","NA",IF(W89&gt;=90%,"De acuerdo con lo programado",IF(W89&gt;=50%,"Atraso Leve",IF(W89&lt;49.99%,"En riesgo en cumplimiento"))))</f>
        <v>De acuerdo con lo programado</v>
      </c>
      <c r="Y89" s="34"/>
      <c r="Z89" s="35">
        <v>0</v>
      </c>
      <c r="AA89" s="33" t="str">
        <f t="shared" si="23"/>
        <v>No hay Programación</v>
      </c>
      <c r="AB89" s="34" t="str">
        <f t="shared" ref="AB89:AB95" si="28">IF(AA89="No hay ejecución","NA",IF(AA89&gt;=90%,"De acuerdo con lo programado",IF(AA89&gt;=50%,"Atraso Leve",IF(AA89&lt;49.99%,"En riesgo en cumplimiento"))))</f>
        <v>De acuerdo con lo programado</v>
      </c>
      <c r="AC89" s="36"/>
      <c r="AD89" s="32">
        <v>0</v>
      </c>
      <c r="AE89" s="33" t="str">
        <f t="shared" si="24"/>
        <v>No hay Programación</v>
      </c>
      <c r="AF89" s="34" t="str">
        <f t="shared" ref="AF89:AF95" si="29">IF(AE89="No hay ejecución","NA",IF(AE89&gt;=90%,"De acuerdo con lo programado",IF(AE89&gt;=50%,"Atraso Leve",IF(AE89&lt;49.99%,"En riesgo en cumplimiento"))))</f>
        <v>De acuerdo con lo programado</v>
      </c>
      <c r="AG89" s="34"/>
      <c r="AH89" s="32">
        <f t="shared" si="25"/>
        <v>1</v>
      </c>
      <c r="AI89" s="37" t="str">
        <f t="shared" si="12"/>
        <v>No hay Programación</v>
      </c>
      <c r="AJ89" s="34" t="str">
        <f t="shared" si="13"/>
        <v>Cumplio</v>
      </c>
      <c r="AK89" s="34"/>
    </row>
    <row r="90" spans="1:37" ht="30" hidden="1" thickTop="1" thickBot="1">
      <c r="A90" s="142">
        <f t="shared" ref="A90:A95" si="30">A89+1</f>
        <v>65</v>
      </c>
      <c r="B90" s="143">
        <v>0</v>
      </c>
      <c r="C90" s="143">
        <v>0</v>
      </c>
      <c r="D90" s="143">
        <v>0</v>
      </c>
      <c r="E90" s="143">
        <v>0</v>
      </c>
      <c r="F90" s="44" t="s">
        <v>938</v>
      </c>
      <c r="G90" s="34" t="s">
        <v>939</v>
      </c>
      <c r="H90" s="40" t="s">
        <v>940</v>
      </c>
      <c r="I90" s="41">
        <v>0</v>
      </c>
      <c r="J90" s="41">
        <v>0</v>
      </c>
      <c r="K90" s="219">
        <f t="shared" si="18"/>
        <v>0</v>
      </c>
      <c r="L90" s="41">
        <v>0</v>
      </c>
      <c r="M90" s="41">
        <v>0</v>
      </c>
      <c r="N90" s="219">
        <f t="shared" si="19"/>
        <v>0</v>
      </c>
      <c r="O90" s="219">
        <f t="shared" si="20"/>
        <v>0</v>
      </c>
      <c r="P90" s="34" t="s">
        <v>869</v>
      </c>
      <c r="Q90" s="224" t="s">
        <v>754</v>
      </c>
      <c r="R90" s="32">
        <v>1</v>
      </c>
      <c r="S90" s="33" t="str">
        <f t="shared" si="21"/>
        <v>No hay Programación</v>
      </c>
      <c r="T90" s="34" t="str">
        <f t="shared" si="26"/>
        <v>De acuerdo con lo programado</v>
      </c>
      <c r="U90" s="34"/>
      <c r="V90" s="32">
        <v>0</v>
      </c>
      <c r="W90" s="33" t="str">
        <f t="shared" si="22"/>
        <v>No hay Programación</v>
      </c>
      <c r="X90" s="34" t="str">
        <f t="shared" si="27"/>
        <v>De acuerdo con lo programado</v>
      </c>
      <c r="Y90" s="34"/>
      <c r="Z90" s="35">
        <v>0</v>
      </c>
      <c r="AA90" s="33" t="str">
        <f t="shared" si="23"/>
        <v>No hay Programación</v>
      </c>
      <c r="AB90" s="34" t="str">
        <f t="shared" si="28"/>
        <v>De acuerdo con lo programado</v>
      </c>
      <c r="AC90" s="36"/>
      <c r="AD90" s="32">
        <v>0</v>
      </c>
      <c r="AE90" s="33" t="str">
        <f t="shared" si="24"/>
        <v>No hay Programación</v>
      </c>
      <c r="AF90" s="34" t="str">
        <f t="shared" si="29"/>
        <v>De acuerdo con lo programado</v>
      </c>
      <c r="AG90" s="34"/>
      <c r="AH90" s="32">
        <f t="shared" si="25"/>
        <v>1</v>
      </c>
      <c r="AI90" s="37" t="str">
        <f t="shared" ref="AI90:AI95" si="31">IF(AH90="","No hay ejecución",IF(AND(O90=0),"No hay Programación", AH90/O90))</f>
        <v>No hay Programación</v>
      </c>
      <c r="AJ90" s="34" t="str">
        <f t="shared" ref="AJ90:AJ95" si="32">IF(AI90="No hay ejecución","NA",IF(AI90&gt;=85%,"Cumplio",IF(AI90&lt;84.99%,"No cumplio")))</f>
        <v>Cumplio</v>
      </c>
      <c r="AK90" s="34"/>
    </row>
    <row r="91" spans="1:37" ht="68.400000000000006" hidden="1" thickTop="1" thickBot="1">
      <c r="A91" s="142">
        <f t="shared" si="30"/>
        <v>66</v>
      </c>
      <c r="B91" s="143">
        <v>0</v>
      </c>
      <c r="C91" s="143">
        <v>0</v>
      </c>
      <c r="D91" s="143">
        <v>0</v>
      </c>
      <c r="E91" s="143">
        <v>0</v>
      </c>
      <c r="F91" s="44" t="s">
        <v>941</v>
      </c>
      <c r="G91" s="34" t="s">
        <v>942</v>
      </c>
      <c r="H91" s="40" t="s">
        <v>943</v>
      </c>
      <c r="I91" s="41">
        <v>0</v>
      </c>
      <c r="J91" s="41">
        <v>0</v>
      </c>
      <c r="K91" s="219">
        <f t="shared" si="18"/>
        <v>0</v>
      </c>
      <c r="L91" s="41">
        <v>0</v>
      </c>
      <c r="M91" s="41">
        <v>0</v>
      </c>
      <c r="N91" s="219">
        <f t="shared" si="19"/>
        <v>0</v>
      </c>
      <c r="O91" s="219">
        <f t="shared" si="20"/>
        <v>0</v>
      </c>
      <c r="P91" s="34" t="s">
        <v>893</v>
      </c>
      <c r="Q91" s="224" t="s">
        <v>754</v>
      </c>
      <c r="R91" s="32">
        <v>2</v>
      </c>
      <c r="S91" s="33" t="str">
        <f t="shared" si="21"/>
        <v>No hay Programación</v>
      </c>
      <c r="T91" s="34" t="str">
        <f t="shared" si="26"/>
        <v>De acuerdo con lo programado</v>
      </c>
      <c r="U91" s="34"/>
      <c r="V91" s="32">
        <v>0</v>
      </c>
      <c r="W91" s="33" t="str">
        <f t="shared" si="22"/>
        <v>No hay Programación</v>
      </c>
      <c r="X91" s="34" t="str">
        <f t="shared" si="27"/>
        <v>De acuerdo con lo programado</v>
      </c>
      <c r="Y91" s="34"/>
      <c r="Z91" s="35">
        <v>0</v>
      </c>
      <c r="AA91" s="33" t="str">
        <f t="shared" si="23"/>
        <v>No hay Programación</v>
      </c>
      <c r="AB91" s="34" t="str">
        <f t="shared" si="28"/>
        <v>De acuerdo con lo programado</v>
      </c>
      <c r="AC91" s="36"/>
      <c r="AD91" s="32">
        <v>0</v>
      </c>
      <c r="AE91" s="33" t="str">
        <f t="shared" si="24"/>
        <v>No hay Programación</v>
      </c>
      <c r="AF91" s="34" t="str">
        <f t="shared" si="29"/>
        <v>De acuerdo con lo programado</v>
      </c>
      <c r="AG91" s="34"/>
      <c r="AH91" s="32">
        <f t="shared" si="25"/>
        <v>2</v>
      </c>
      <c r="AI91" s="37" t="str">
        <f t="shared" si="31"/>
        <v>No hay Programación</v>
      </c>
      <c r="AJ91" s="34" t="str">
        <f t="shared" si="32"/>
        <v>Cumplio</v>
      </c>
      <c r="AK91" s="34"/>
    </row>
    <row r="92" spans="1:37" ht="58.8" hidden="1" thickTop="1" thickBot="1">
      <c r="A92" s="142">
        <f t="shared" si="30"/>
        <v>67</v>
      </c>
      <c r="B92" s="143">
        <v>0</v>
      </c>
      <c r="C92" s="143">
        <v>0</v>
      </c>
      <c r="D92" s="143">
        <v>0</v>
      </c>
      <c r="E92" s="143">
        <v>0</v>
      </c>
      <c r="F92" s="44" t="s">
        <v>944</v>
      </c>
      <c r="G92" s="34" t="s">
        <v>945</v>
      </c>
      <c r="H92" s="40" t="s">
        <v>946</v>
      </c>
      <c r="I92" s="41">
        <v>0</v>
      </c>
      <c r="J92" s="41">
        <v>0</v>
      </c>
      <c r="K92" s="219">
        <f t="shared" si="18"/>
        <v>0</v>
      </c>
      <c r="L92" s="41">
        <v>0</v>
      </c>
      <c r="M92" s="41">
        <v>0</v>
      </c>
      <c r="N92" s="219">
        <f t="shared" si="19"/>
        <v>0</v>
      </c>
      <c r="O92" s="219">
        <f t="shared" si="20"/>
        <v>0</v>
      </c>
      <c r="P92" s="34" t="s">
        <v>893</v>
      </c>
      <c r="Q92" s="224" t="s">
        <v>754</v>
      </c>
      <c r="R92" s="32">
        <v>0</v>
      </c>
      <c r="S92" s="33" t="str">
        <f t="shared" si="21"/>
        <v>No hay Programación</v>
      </c>
      <c r="T92" s="34" t="str">
        <f t="shared" si="26"/>
        <v>De acuerdo con lo programado</v>
      </c>
      <c r="U92" s="34"/>
      <c r="V92" s="32">
        <v>0</v>
      </c>
      <c r="W92" s="33" t="str">
        <f t="shared" si="22"/>
        <v>No hay Programación</v>
      </c>
      <c r="X92" s="34" t="str">
        <f t="shared" si="27"/>
        <v>De acuerdo con lo programado</v>
      </c>
      <c r="Y92" s="34"/>
      <c r="Z92" s="35">
        <v>0</v>
      </c>
      <c r="AA92" s="33" t="str">
        <f t="shared" si="23"/>
        <v>No hay Programación</v>
      </c>
      <c r="AB92" s="34" t="str">
        <f t="shared" si="28"/>
        <v>De acuerdo con lo programado</v>
      </c>
      <c r="AC92" s="36"/>
      <c r="AD92" s="32">
        <v>0</v>
      </c>
      <c r="AE92" s="33" t="str">
        <f t="shared" si="24"/>
        <v>No hay Programación</v>
      </c>
      <c r="AF92" s="34" t="str">
        <f t="shared" si="29"/>
        <v>De acuerdo con lo programado</v>
      </c>
      <c r="AG92" s="34"/>
      <c r="AH92" s="32">
        <f t="shared" si="25"/>
        <v>0</v>
      </c>
      <c r="AI92" s="37" t="str">
        <f t="shared" si="31"/>
        <v>No hay Programación</v>
      </c>
      <c r="AJ92" s="34" t="str">
        <f t="shared" si="32"/>
        <v>Cumplio</v>
      </c>
      <c r="AK92" s="34"/>
    </row>
    <row r="93" spans="1:37" ht="346.8" hidden="1" thickTop="1" thickBot="1">
      <c r="A93" s="142">
        <f t="shared" si="30"/>
        <v>68</v>
      </c>
      <c r="B93" s="143">
        <v>0</v>
      </c>
      <c r="C93" s="143">
        <v>0</v>
      </c>
      <c r="D93" s="143">
        <v>0</v>
      </c>
      <c r="E93" s="143">
        <v>0</v>
      </c>
      <c r="F93" s="44" t="s">
        <v>947</v>
      </c>
      <c r="G93" s="34" t="s">
        <v>948</v>
      </c>
      <c r="H93" s="40" t="s">
        <v>949</v>
      </c>
      <c r="I93" s="41">
        <v>0</v>
      </c>
      <c r="J93" s="41">
        <v>0</v>
      </c>
      <c r="K93" s="219">
        <f t="shared" si="18"/>
        <v>0</v>
      </c>
      <c r="L93" s="41">
        <v>0</v>
      </c>
      <c r="M93" s="41">
        <v>0</v>
      </c>
      <c r="N93" s="219">
        <f t="shared" si="19"/>
        <v>0</v>
      </c>
      <c r="O93" s="219">
        <f t="shared" si="20"/>
        <v>0</v>
      </c>
      <c r="P93" s="34" t="s">
        <v>929</v>
      </c>
      <c r="Q93" s="40" t="s">
        <v>950</v>
      </c>
      <c r="R93" s="32">
        <v>2</v>
      </c>
      <c r="S93" s="33" t="str">
        <f t="shared" si="21"/>
        <v>No hay Programación</v>
      </c>
      <c r="T93" s="34" t="str">
        <f t="shared" si="26"/>
        <v>De acuerdo con lo programado</v>
      </c>
      <c r="U93" s="34" t="s">
        <v>951</v>
      </c>
      <c r="V93" s="32">
        <v>2</v>
      </c>
      <c r="W93" s="33" t="str">
        <f t="shared" si="22"/>
        <v>No hay Programación</v>
      </c>
      <c r="X93" s="34" t="str">
        <f t="shared" si="27"/>
        <v>De acuerdo con lo programado</v>
      </c>
      <c r="Y93" s="34" t="s">
        <v>952</v>
      </c>
      <c r="Z93" s="35">
        <v>0</v>
      </c>
      <c r="AA93" s="33" t="str">
        <f t="shared" si="23"/>
        <v>No hay Programación</v>
      </c>
      <c r="AB93" s="34" t="str">
        <f t="shared" si="28"/>
        <v>De acuerdo con lo programado</v>
      </c>
      <c r="AC93" s="36"/>
      <c r="AD93" s="32">
        <v>0</v>
      </c>
      <c r="AE93" s="33" t="str">
        <f t="shared" si="24"/>
        <v>No hay Programación</v>
      </c>
      <c r="AF93" s="34" t="str">
        <f t="shared" si="29"/>
        <v>De acuerdo con lo programado</v>
      </c>
      <c r="AG93" s="34"/>
      <c r="AH93" s="32">
        <f t="shared" si="25"/>
        <v>4</v>
      </c>
      <c r="AI93" s="37" t="str">
        <f t="shared" si="31"/>
        <v>No hay Programación</v>
      </c>
      <c r="AJ93" s="34" t="str">
        <f t="shared" si="32"/>
        <v>Cumplio</v>
      </c>
      <c r="AK93" s="34"/>
    </row>
    <row r="94" spans="1:37" ht="145.19999999999999" hidden="1" thickTop="1" thickBot="1">
      <c r="A94" s="142">
        <f t="shared" si="30"/>
        <v>69</v>
      </c>
      <c r="B94" s="143">
        <v>0</v>
      </c>
      <c r="C94" s="143">
        <v>0</v>
      </c>
      <c r="D94" s="143">
        <v>0</v>
      </c>
      <c r="E94" s="143">
        <v>0</v>
      </c>
      <c r="F94" s="44" t="s">
        <v>953</v>
      </c>
      <c r="G94" s="34" t="s">
        <v>954</v>
      </c>
      <c r="H94" s="40" t="s">
        <v>955</v>
      </c>
      <c r="I94" s="41">
        <v>0</v>
      </c>
      <c r="J94" s="41">
        <v>0</v>
      </c>
      <c r="K94" s="219">
        <f t="shared" si="18"/>
        <v>0</v>
      </c>
      <c r="L94" s="41">
        <v>0</v>
      </c>
      <c r="M94" s="41">
        <v>0</v>
      </c>
      <c r="N94" s="219">
        <f t="shared" si="19"/>
        <v>0</v>
      </c>
      <c r="O94" s="219">
        <f t="shared" si="20"/>
        <v>0</v>
      </c>
      <c r="P94" s="34" t="s">
        <v>956</v>
      </c>
      <c r="Q94" s="224" t="s">
        <v>754</v>
      </c>
      <c r="R94" s="32">
        <v>0</v>
      </c>
      <c r="S94" s="33" t="str">
        <f t="shared" si="21"/>
        <v>No hay Programación</v>
      </c>
      <c r="T94" s="34" t="str">
        <f t="shared" si="26"/>
        <v>De acuerdo con lo programado</v>
      </c>
      <c r="U94" s="34"/>
      <c r="V94" s="32">
        <v>1</v>
      </c>
      <c r="W94" s="33" t="str">
        <f t="shared" si="22"/>
        <v>No hay Programación</v>
      </c>
      <c r="X94" s="34" t="str">
        <f t="shared" si="27"/>
        <v>De acuerdo con lo programado</v>
      </c>
      <c r="Y94" s="34"/>
      <c r="Z94" s="35">
        <v>0</v>
      </c>
      <c r="AA94" s="33" t="str">
        <f t="shared" si="23"/>
        <v>No hay Programación</v>
      </c>
      <c r="AB94" s="34" t="str">
        <f t="shared" si="28"/>
        <v>De acuerdo con lo programado</v>
      </c>
      <c r="AC94" s="36"/>
      <c r="AD94" s="32">
        <v>0</v>
      </c>
      <c r="AE94" s="33" t="str">
        <f t="shared" si="24"/>
        <v>No hay Programación</v>
      </c>
      <c r="AF94" s="34" t="str">
        <f t="shared" si="29"/>
        <v>De acuerdo con lo programado</v>
      </c>
      <c r="AG94" s="34"/>
      <c r="AH94" s="32">
        <f t="shared" si="25"/>
        <v>1</v>
      </c>
      <c r="AI94" s="37" t="str">
        <f t="shared" si="31"/>
        <v>No hay Programación</v>
      </c>
      <c r="AJ94" s="34" t="str">
        <f t="shared" si="32"/>
        <v>Cumplio</v>
      </c>
      <c r="AK94" s="34"/>
    </row>
    <row r="95" spans="1:37" ht="68.400000000000006" hidden="1" thickTop="1" thickBot="1">
      <c r="A95" s="142">
        <f t="shared" si="30"/>
        <v>70</v>
      </c>
      <c r="B95" s="143">
        <v>0</v>
      </c>
      <c r="C95" s="143">
        <v>0</v>
      </c>
      <c r="D95" s="143">
        <v>0</v>
      </c>
      <c r="E95" s="143">
        <v>0</v>
      </c>
      <c r="F95" s="44" t="s">
        <v>957</v>
      </c>
      <c r="G95" s="34" t="s">
        <v>958</v>
      </c>
      <c r="H95" s="40" t="s">
        <v>826</v>
      </c>
      <c r="I95" s="41">
        <v>0</v>
      </c>
      <c r="J95" s="41">
        <v>0</v>
      </c>
      <c r="K95" s="219">
        <f t="shared" si="18"/>
        <v>0</v>
      </c>
      <c r="L95" s="41">
        <v>0</v>
      </c>
      <c r="M95" s="41">
        <v>0</v>
      </c>
      <c r="N95" s="219">
        <f t="shared" si="19"/>
        <v>0</v>
      </c>
      <c r="O95" s="219">
        <f t="shared" si="20"/>
        <v>0</v>
      </c>
      <c r="P95" s="34" t="s">
        <v>959</v>
      </c>
      <c r="Q95" s="40" t="s">
        <v>960</v>
      </c>
      <c r="R95" s="32">
        <v>0</v>
      </c>
      <c r="S95" s="33" t="str">
        <f t="shared" si="21"/>
        <v>No hay Programación</v>
      </c>
      <c r="T95" s="34" t="str">
        <f t="shared" si="26"/>
        <v>De acuerdo con lo programado</v>
      </c>
      <c r="U95" s="34"/>
      <c r="V95" s="32">
        <v>0</v>
      </c>
      <c r="W95" s="33" t="str">
        <f t="shared" si="22"/>
        <v>No hay Programación</v>
      </c>
      <c r="X95" s="34" t="str">
        <f t="shared" si="27"/>
        <v>De acuerdo con lo programado</v>
      </c>
      <c r="Y95" s="34"/>
      <c r="Z95" s="35">
        <v>0</v>
      </c>
      <c r="AA95" s="33" t="str">
        <f t="shared" si="23"/>
        <v>No hay Programación</v>
      </c>
      <c r="AB95" s="34" t="str">
        <f t="shared" si="28"/>
        <v>De acuerdo con lo programado</v>
      </c>
      <c r="AC95" s="36"/>
      <c r="AD95" s="32">
        <v>0</v>
      </c>
      <c r="AE95" s="33" t="str">
        <f t="shared" si="24"/>
        <v>No hay Programación</v>
      </c>
      <c r="AF95" s="34" t="str">
        <f t="shared" si="29"/>
        <v>De acuerdo con lo programado</v>
      </c>
      <c r="AG95" s="34"/>
      <c r="AH95" s="32">
        <f t="shared" si="25"/>
        <v>0</v>
      </c>
      <c r="AI95" s="37" t="str">
        <f t="shared" si="31"/>
        <v>No hay Programación</v>
      </c>
      <c r="AJ95" s="34" t="str">
        <f t="shared" si="32"/>
        <v>Cumplio</v>
      </c>
      <c r="AK95" s="34"/>
    </row>
    <row r="96" spans="1:37" ht="15" thickTop="1"/>
  </sheetData>
  <protectedRanges>
    <protectedRange sqref="AC25:AC95" name="Rango2_2_2"/>
    <protectedRange sqref="Z25:Z95" name="Rango1_2_2"/>
  </protectedRanges>
  <autoFilter ref="AA23:AK95" xr:uid="{A7CEADEA-F5D3-4BDE-8AB4-260BFE5BF96E}">
    <filterColumn colId="9">
      <filters>
        <filter val="No cumplio"/>
      </filters>
    </filterColumn>
  </autoFilter>
  <mergeCells count="48">
    <mergeCell ref="A21:A24"/>
    <mergeCell ref="B21:E21"/>
    <mergeCell ref="F21:Q21"/>
    <mergeCell ref="I23:N23"/>
    <mergeCell ref="A11:B11"/>
    <mergeCell ref="A12:A14"/>
    <mergeCell ref="B12:B14"/>
    <mergeCell ref="A4:D4"/>
    <mergeCell ref="A5:A7"/>
    <mergeCell ref="B5:B7"/>
    <mergeCell ref="C5:C7"/>
    <mergeCell ref="D5:D7"/>
    <mergeCell ref="Z21:AC21"/>
    <mergeCell ref="AH21:AK22"/>
    <mergeCell ref="B22:B24"/>
    <mergeCell ref="C22:C24"/>
    <mergeCell ref="D22:D24"/>
    <mergeCell ref="E22:E24"/>
    <mergeCell ref="F22:F24"/>
    <mergeCell ref="G22:O22"/>
    <mergeCell ref="P22:P24"/>
    <mergeCell ref="Q22:Q24"/>
    <mergeCell ref="R22:U22"/>
    <mergeCell ref="V22:Y22"/>
    <mergeCell ref="Z22:AC22"/>
    <mergeCell ref="AD22:AG22"/>
    <mergeCell ref="G23:G24"/>
    <mergeCell ref="H23:H24"/>
    <mergeCell ref="R23:R24"/>
    <mergeCell ref="S23:S24"/>
    <mergeCell ref="T23:T24"/>
    <mergeCell ref="U23:U24"/>
    <mergeCell ref="V23:V24"/>
    <mergeCell ref="W23:W24"/>
    <mergeCell ref="X23:X24"/>
    <mergeCell ref="Y23:Y24"/>
    <mergeCell ref="Z23:Z24"/>
    <mergeCell ref="AA23:AA24"/>
    <mergeCell ref="AB23:AB24"/>
    <mergeCell ref="AC23:AC24"/>
    <mergeCell ref="AD23:AD24"/>
    <mergeCell ref="AE23:AE24"/>
    <mergeCell ref="AF23:AF24"/>
    <mergeCell ref="AG23:AG24"/>
    <mergeCell ref="AH23:AH24"/>
    <mergeCell ref="AI23:AI24"/>
    <mergeCell ref="AJ23:AJ24"/>
    <mergeCell ref="AK23:AK2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BDEBB-87C7-42DE-9044-1C9CF9884D36}">
  <dimension ref="A1:AK88"/>
  <sheetViews>
    <sheetView showGridLines="0" topLeftCell="C22" workbookViewId="0">
      <selection activeCell="F32" sqref="F32"/>
    </sheetView>
  </sheetViews>
  <sheetFormatPr baseColWidth="10" defaultColWidth="11.44140625" defaultRowHeight="14.4"/>
  <cols>
    <col min="1" max="1" width="27.77734375" customWidth="1"/>
    <col min="2" max="2" width="22.21875" customWidth="1"/>
    <col min="3" max="3" width="23.21875" customWidth="1"/>
    <col min="4" max="4" width="14.44140625" customWidth="1"/>
  </cols>
  <sheetData>
    <row r="1" spans="1:4" hidden="1">
      <c r="A1" s="3"/>
      <c r="B1" s="4"/>
      <c r="C1" s="4"/>
      <c r="D1" s="4"/>
    </row>
    <row r="2" spans="1:4" hidden="1">
      <c r="A2" s="3"/>
      <c r="B2" s="4"/>
      <c r="C2" s="4"/>
      <c r="D2" s="4"/>
    </row>
    <row r="3" spans="1:4" ht="15" hidden="1" thickBot="1">
      <c r="A3" s="3"/>
      <c r="B3" s="4"/>
      <c r="C3" s="4"/>
      <c r="D3" s="4"/>
    </row>
    <row r="4" spans="1:4" hidden="1">
      <c r="A4" s="475" t="s">
        <v>961</v>
      </c>
      <c r="B4" s="476"/>
      <c r="C4" s="476"/>
      <c r="D4" s="477"/>
    </row>
    <row r="5" spans="1:4" ht="14.55" hidden="1" customHeight="1">
      <c r="A5" s="473" t="s">
        <v>55</v>
      </c>
      <c r="B5" s="478" t="s">
        <v>6</v>
      </c>
      <c r="C5" s="474" t="s">
        <v>56</v>
      </c>
      <c r="D5" s="479" t="s">
        <v>603</v>
      </c>
    </row>
    <row r="6" spans="1:4" hidden="1">
      <c r="A6" s="473"/>
      <c r="B6" s="478"/>
      <c r="C6" s="474"/>
      <c r="D6" s="479"/>
    </row>
    <row r="7" spans="1:4" hidden="1">
      <c r="A7" s="473"/>
      <c r="B7" s="478"/>
      <c r="C7" s="474"/>
      <c r="D7" s="479"/>
    </row>
    <row r="8" spans="1:4" ht="15" hidden="1" thickBot="1">
      <c r="A8" s="1">
        <v>13</v>
      </c>
      <c r="B8" s="2">
        <v>1</v>
      </c>
      <c r="C8" s="2">
        <v>1</v>
      </c>
      <c r="D8" s="6">
        <f>SUM(A8:C8)</f>
        <v>15</v>
      </c>
    </row>
    <row r="9" spans="1:4" hidden="1"/>
    <row r="10" spans="1:4" ht="15" hidden="1" thickBot="1"/>
    <row r="11" spans="1:4" hidden="1">
      <c r="A11" s="471" t="s">
        <v>58</v>
      </c>
      <c r="B11" s="472"/>
    </row>
    <row r="12" spans="1:4" hidden="1">
      <c r="A12" s="473" t="s">
        <v>59</v>
      </c>
      <c r="B12" s="474" t="s">
        <v>60</v>
      </c>
    </row>
    <row r="13" spans="1:4" hidden="1">
      <c r="A13" s="473"/>
      <c r="B13" s="474"/>
    </row>
    <row r="14" spans="1:4" hidden="1">
      <c r="A14" s="473"/>
      <c r="B14" s="474"/>
    </row>
    <row r="15" spans="1:4" ht="15" hidden="1" thickBot="1">
      <c r="A15" s="1">
        <v>20</v>
      </c>
      <c r="B15" s="2">
        <v>7</v>
      </c>
    </row>
    <row r="16" spans="1:4" hidden="1"/>
    <row r="17" spans="1:37" hidden="1"/>
    <row r="18" spans="1:37" s="216" customFormat="1" ht="15.6">
      <c r="A18" s="512" t="s">
        <v>61</v>
      </c>
      <c r="B18" s="512"/>
      <c r="C18" s="512"/>
      <c r="D18" s="512"/>
      <c r="E18" s="512"/>
      <c r="G18" s="513"/>
      <c r="H18" s="513"/>
      <c r="I18" s="513"/>
      <c r="J18" s="513"/>
      <c r="K18" s="513"/>
      <c r="L18" s="513"/>
      <c r="M18" s="513"/>
      <c r="N18" s="513"/>
      <c r="O18" s="513"/>
      <c r="P18" s="513"/>
      <c r="Q18" s="133"/>
      <c r="R18" s="133"/>
      <c r="S18" s="133"/>
      <c r="T18" s="133"/>
      <c r="U18" s="134"/>
      <c r="V18" s="133"/>
      <c r="W18" s="133"/>
      <c r="X18" s="133"/>
      <c r="Y18" s="133"/>
      <c r="Z18" s="133"/>
      <c r="AA18" s="133"/>
      <c r="AB18" s="133"/>
      <c r="AC18" s="133"/>
      <c r="AD18" s="133"/>
      <c r="AE18" s="133"/>
    </row>
    <row r="19" spans="1:37" s="216" customFormat="1">
      <c r="A19" s="514" t="s">
        <v>62</v>
      </c>
      <c r="B19" s="514"/>
      <c r="C19" s="514"/>
      <c r="D19" s="514"/>
      <c r="E19" s="514"/>
      <c r="F19" s="225"/>
      <c r="G19" s="513"/>
      <c r="H19" s="513"/>
      <c r="I19" s="513"/>
      <c r="J19" s="513"/>
      <c r="K19" s="513"/>
      <c r="L19" s="513"/>
      <c r="M19" s="513"/>
      <c r="N19" s="513"/>
      <c r="O19" s="513"/>
      <c r="P19" s="513"/>
      <c r="Q19" s="133"/>
      <c r="R19" s="133"/>
      <c r="S19" s="133"/>
      <c r="T19" s="133"/>
      <c r="U19" s="134"/>
      <c r="V19" s="133"/>
      <c r="W19" s="133"/>
      <c r="X19" s="133"/>
      <c r="Y19" s="133"/>
      <c r="Z19" s="133"/>
      <c r="AA19" s="133"/>
      <c r="AB19" s="133"/>
      <c r="AC19" s="133"/>
      <c r="AD19" s="133"/>
      <c r="AE19" s="133"/>
    </row>
    <row r="20" spans="1:37" s="216" customFormat="1">
      <c r="A20" s="133"/>
      <c r="B20" s="133"/>
      <c r="C20" s="133"/>
      <c r="D20" s="133"/>
      <c r="E20" s="133"/>
      <c r="F20" s="15"/>
      <c r="G20" s="513"/>
      <c r="H20" s="513"/>
      <c r="I20" s="513"/>
      <c r="J20" s="513"/>
      <c r="K20" s="513"/>
      <c r="L20" s="513"/>
      <c r="M20" s="513"/>
      <c r="N20" s="513"/>
      <c r="O20" s="513"/>
      <c r="P20" s="513"/>
      <c r="Q20" s="133"/>
      <c r="R20" s="133"/>
      <c r="S20" s="133"/>
      <c r="T20" s="133"/>
      <c r="U20" s="134"/>
      <c r="V20" s="133"/>
      <c r="W20" s="133"/>
      <c r="X20" s="133"/>
      <c r="Y20" s="133"/>
      <c r="Z20" s="133"/>
      <c r="AA20" s="133"/>
      <c r="AB20" s="133"/>
      <c r="AC20" s="133"/>
      <c r="AD20" s="133"/>
      <c r="AE20" s="133"/>
    </row>
    <row r="21" spans="1:37" s="216" customFormat="1">
      <c r="A21" s="133"/>
      <c r="B21" s="133"/>
      <c r="C21" s="133"/>
      <c r="D21" s="133"/>
      <c r="E21" s="133"/>
      <c r="F21" s="15"/>
      <c r="G21" s="133"/>
      <c r="H21" s="15"/>
      <c r="I21" s="137"/>
      <c r="J21" s="137"/>
      <c r="K21" s="217"/>
      <c r="L21" s="137"/>
      <c r="M21" s="137"/>
      <c r="N21" s="137"/>
      <c r="O21" s="217"/>
      <c r="P21" s="133"/>
      <c r="Q21" s="133"/>
      <c r="R21" s="133"/>
      <c r="S21" s="133"/>
      <c r="T21" s="133"/>
      <c r="U21" s="134"/>
      <c r="V21" s="133"/>
      <c r="W21" s="133"/>
      <c r="X21" s="133"/>
      <c r="Y21" s="133"/>
      <c r="Z21" s="133"/>
      <c r="AA21" s="133"/>
      <c r="AB21" s="133"/>
      <c r="AC21" s="133"/>
      <c r="AD21" s="133"/>
      <c r="AE21" s="133"/>
    </row>
    <row r="22" spans="1:37" s="216" customFormat="1">
      <c r="A22" s="133"/>
      <c r="B22" s="133"/>
      <c r="C22" s="133"/>
      <c r="D22" s="133"/>
      <c r="E22" s="133"/>
      <c r="F22" s="15"/>
      <c r="G22" s="133"/>
      <c r="H22" s="15"/>
      <c r="I22" s="137"/>
      <c r="J22" s="137"/>
      <c r="K22" s="217"/>
      <c r="L22" s="137"/>
      <c r="M22" s="137"/>
      <c r="N22" s="137"/>
      <c r="O22" s="217"/>
      <c r="P22" s="133"/>
      <c r="Q22" s="133"/>
      <c r="R22" s="133"/>
      <c r="S22" s="133"/>
      <c r="T22" s="133"/>
      <c r="U22" s="134"/>
      <c r="V22" s="133"/>
      <c r="W22" s="133"/>
      <c r="X22" s="133"/>
      <c r="Y22" s="133"/>
      <c r="Z22" s="133"/>
      <c r="AA22" s="133"/>
      <c r="AB22" s="133"/>
      <c r="AC22" s="133"/>
      <c r="AD22" s="133"/>
      <c r="AE22" s="133"/>
    </row>
    <row r="23" spans="1:37" s="216" customFormat="1">
      <c r="A23" s="515" t="s">
        <v>63</v>
      </c>
      <c r="B23" s="515"/>
      <c r="C23" s="515"/>
      <c r="D23" s="515"/>
      <c r="E23" s="515"/>
      <c r="F23" s="20">
        <v>2024</v>
      </c>
      <c r="G23" s="133"/>
      <c r="H23" s="15"/>
      <c r="I23" s="137"/>
      <c r="J23" s="137"/>
      <c r="K23" s="217"/>
      <c r="L23" s="137"/>
      <c r="M23" s="137"/>
      <c r="N23" s="137"/>
      <c r="O23" s="217"/>
      <c r="P23" s="133"/>
      <c r="Q23" s="133"/>
      <c r="R23" s="133"/>
      <c r="S23" s="133"/>
      <c r="T23" s="133"/>
      <c r="U23" s="134"/>
      <c r="V23" s="133"/>
      <c r="W23" s="133"/>
      <c r="X23" s="133"/>
      <c r="Y23" s="133"/>
      <c r="Z23" s="133"/>
      <c r="AA23" s="133"/>
      <c r="AB23" s="133"/>
      <c r="AC23" s="133"/>
      <c r="AD23" s="133"/>
      <c r="AE23" s="133"/>
    </row>
    <row r="24" spans="1:37" s="216" customFormat="1">
      <c r="A24" s="515" t="s">
        <v>64</v>
      </c>
      <c r="B24" s="515"/>
      <c r="C24" s="515"/>
      <c r="D24" s="515"/>
      <c r="E24" s="515"/>
      <c r="F24" s="138">
        <v>169</v>
      </c>
      <c r="G24" s="133"/>
      <c r="H24" s="15"/>
      <c r="I24" s="137"/>
      <c r="J24" s="137"/>
      <c r="K24" s="217"/>
      <c r="L24" s="137"/>
      <c r="M24" s="137"/>
      <c r="N24" s="137"/>
      <c r="O24" s="217"/>
      <c r="P24" s="133"/>
      <c r="Q24" s="133"/>
      <c r="R24" s="133"/>
      <c r="S24" s="133"/>
      <c r="T24" s="133"/>
      <c r="U24" s="134"/>
      <c r="V24" s="133"/>
      <c r="W24" s="133"/>
      <c r="X24" s="133"/>
      <c r="Y24" s="133"/>
      <c r="Z24" s="133"/>
      <c r="AA24" s="133"/>
      <c r="AB24" s="133"/>
      <c r="AC24" s="133"/>
      <c r="AD24" s="133"/>
      <c r="AE24" s="133"/>
    </row>
    <row r="25" spans="1:37" s="216" customFormat="1">
      <c r="A25" s="515" t="s">
        <v>65</v>
      </c>
      <c r="B25" s="515"/>
      <c r="C25" s="515"/>
      <c r="D25" s="515"/>
      <c r="E25" s="515"/>
      <c r="F25" s="20" t="s">
        <v>962</v>
      </c>
      <c r="G25" s="133"/>
      <c r="H25" s="15"/>
      <c r="I25" s="137"/>
      <c r="J25" s="137"/>
      <c r="K25" s="217"/>
      <c r="L25" s="137"/>
      <c r="M25" s="137"/>
      <c r="N25" s="137"/>
      <c r="O25" s="217"/>
      <c r="P25" s="133"/>
      <c r="Q25" s="133"/>
      <c r="R25" s="133"/>
      <c r="S25" s="133"/>
      <c r="T25" s="133"/>
      <c r="U25" s="134"/>
      <c r="V25" s="133"/>
      <c r="W25" s="133"/>
      <c r="X25" s="133"/>
      <c r="Y25" s="133"/>
      <c r="Z25" s="133"/>
      <c r="AA25" s="133"/>
      <c r="AB25" s="133"/>
      <c r="AC25" s="133"/>
      <c r="AD25" s="133"/>
      <c r="AE25" s="133"/>
    </row>
    <row r="26" spans="1:37" s="216" customFormat="1">
      <c r="A26" s="515" t="s">
        <v>67</v>
      </c>
      <c r="B26" s="515"/>
      <c r="C26" s="515"/>
      <c r="D26" s="515"/>
      <c r="E26" s="515"/>
      <c r="F26" s="20" t="s">
        <v>963</v>
      </c>
      <c r="G26" s="133"/>
      <c r="H26" s="15"/>
      <c r="I26" s="137"/>
      <c r="J26" s="137"/>
      <c r="K26" s="217"/>
      <c r="L26" s="137"/>
      <c r="M26" s="137"/>
      <c r="N26" s="137"/>
      <c r="O26" s="217"/>
      <c r="P26" s="133"/>
      <c r="Q26" s="133"/>
      <c r="R26" s="133"/>
      <c r="S26" s="133"/>
      <c r="T26" s="133"/>
      <c r="U26" s="134"/>
      <c r="V26" s="133"/>
      <c r="W26" s="133"/>
      <c r="X26" s="133"/>
      <c r="Y26" s="133"/>
      <c r="Z26" s="133"/>
      <c r="AA26" s="133"/>
      <c r="AB26" s="133"/>
      <c r="AC26" s="133"/>
      <c r="AD26" s="133"/>
      <c r="AE26" s="133"/>
    </row>
    <row r="27" spans="1:37" s="216" customFormat="1">
      <c r="A27" s="133"/>
      <c r="B27" s="133"/>
      <c r="C27" s="133"/>
      <c r="D27" s="133"/>
      <c r="E27" s="133"/>
      <c r="F27" s="15"/>
      <c r="G27" s="133"/>
      <c r="H27" s="15"/>
      <c r="I27" s="137"/>
      <c r="J27" s="137"/>
      <c r="K27" s="217"/>
      <c r="L27" s="137"/>
      <c r="M27" s="137"/>
      <c r="N27" s="137"/>
      <c r="O27" s="217"/>
      <c r="P27" s="133"/>
      <c r="Q27" s="133"/>
      <c r="R27" s="133"/>
      <c r="S27" s="133"/>
      <c r="T27" s="133"/>
      <c r="U27" s="134"/>
      <c r="V27" s="133"/>
      <c r="W27" s="133"/>
      <c r="X27" s="133"/>
      <c r="Y27" s="133"/>
      <c r="Z27" s="133"/>
      <c r="AA27" s="133"/>
      <c r="AB27" s="133"/>
      <c r="AC27" s="133"/>
      <c r="AD27" s="133"/>
      <c r="AE27" s="133"/>
    </row>
    <row r="28" spans="1:37" s="216" customFormat="1" ht="27" customHeight="1">
      <c r="A28" s="429" t="s">
        <v>69</v>
      </c>
      <c r="B28" s="432" t="s">
        <v>401</v>
      </c>
      <c r="C28" s="433"/>
      <c r="D28" s="433"/>
      <c r="E28" s="434"/>
      <c r="F28" s="435" t="s">
        <v>71</v>
      </c>
      <c r="G28" s="436"/>
      <c r="H28" s="436"/>
      <c r="I28" s="436"/>
      <c r="J28" s="436"/>
      <c r="K28" s="436"/>
      <c r="L28" s="436"/>
      <c r="M28" s="436"/>
      <c r="N28" s="436"/>
      <c r="O28" s="436"/>
      <c r="P28" s="436"/>
      <c r="Q28" s="437"/>
      <c r="R28" s="139" t="s">
        <v>72</v>
      </c>
      <c r="S28" s="140"/>
      <c r="T28" s="140"/>
      <c r="U28" s="140"/>
      <c r="V28" s="140"/>
      <c r="W28" s="140"/>
      <c r="X28" s="140"/>
      <c r="Y28" s="139" t="s">
        <v>72</v>
      </c>
      <c r="Z28" s="498" t="s">
        <v>72</v>
      </c>
      <c r="AA28" s="499"/>
      <c r="AB28" s="499"/>
      <c r="AC28" s="499"/>
      <c r="AD28" s="140"/>
      <c r="AE28" s="140"/>
      <c r="AF28" s="140"/>
      <c r="AG28" s="141"/>
      <c r="AH28" s="441" t="s">
        <v>73</v>
      </c>
      <c r="AI28" s="442"/>
      <c r="AJ28" s="442"/>
      <c r="AK28" s="442"/>
    </row>
    <row r="29" spans="1:37" s="216" customFormat="1">
      <c r="A29" s="430"/>
      <c r="B29" s="445" t="s">
        <v>402</v>
      </c>
      <c r="C29" s="445" t="s">
        <v>403</v>
      </c>
      <c r="D29" s="445" t="s">
        <v>404</v>
      </c>
      <c r="E29" s="445" t="s">
        <v>405</v>
      </c>
      <c r="F29" s="446" t="s">
        <v>78</v>
      </c>
      <c r="G29" s="516" t="s">
        <v>79</v>
      </c>
      <c r="H29" s="517"/>
      <c r="I29" s="517"/>
      <c r="J29" s="517"/>
      <c r="K29" s="517"/>
      <c r="L29" s="517"/>
      <c r="M29" s="517"/>
      <c r="N29" s="517"/>
      <c r="O29" s="518"/>
      <c r="P29" s="588" t="s">
        <v>964</v>
      </c>
      <c r="Q29" s="446" t="s">
        <v>407</v>
      </c>
      <c r="R29" s="452" t="s">
        <v>83</v>
      </c>
      <c r="S29" s="453"/>
      <c r="T29" s="453"/>
      <c r="U29" s="454"/>
      <c r="V29" s="452" t="s">
        <v>84</v>
      </c>
      <c r="W29" s="453"/>
      <c r="X29" s="453"/>
      <c r="Y29" s="454"/>
      <c r="Z29" s="452" t="s">
        <v>85</v>
      </c>
      <c r="AA29" s="453"/>
      <c r="AB29" s="453"/>
      <c r="AC29" s="454"/>
      <c r="AD29" s="452" t="s">
        <v>86</v>
      </c>
      <c r="AE29" s="453"/>
      <c r="AF29" s="453"/>
      <c r="AG29" s="454"/>
      <c r="AH29" s="443"/>
      <c r="AI29" s="444"/>
      <c r="AJ29" s="444"/>
      <c r="AK29" s="444"/>
    </row>
    <row r="30" spans="1:37" s="216" customFormat="1" ht="19.05" customHeight="1">
      <c r="A30" s="430"/>
      <c r="B30" s="445"/>
      <c r="C30" s="445"/>
      <c r="D30" s="445"/>
      <c r="E30" s="445"/>
      <c r="F30" s="446"/>
      <c r="G30" s="455" t="s">
        <v>408</v>
      </c>
      <c r="H30" s="455" t="s">
        <v>409</v>
      </c>
      <c r="I30" s="432" t="s">
        <v>410</v>
      </c>
      <c r="J30" s="433"/>
      <c r="K30" s="433"/>
      <c r="L30" s="433"/>
      <c r="M30" s="433"/>
      <c r="N30" s="434"/>
      <c r="O30" s="21" t="s">
        <v>90</v>
      </c>
      <c r="P30" s="588"/>
      <c r="Q30" s="446"/>
      <c r="R30" s="456" t="s">
        <v>91</v>
      </c>
      <c r="S30" s="456" t="s">
        <v>92</v>
      </c>
      <c r="T30" s="456" t="s">
        <v>21</v>
      </c>
      <c r="U30" s="458" t="s">
        <v>93</v>
      </c>
      <c r="V30" s="456" t="s">
        <v>91</v>
      </c>
      <c r="W30" s="456" t="s">
        <v>92</v>
      </c>
      <c r="X30" s="456" t="s">
        <v>21</v>
      </c>
      <c r="Y30" s="456" t="s">
        <v>93</v>
      </c>
      <c r="Z30" s="456" t="s">
        <v>91</v>
      </c>
      <c r="AA30" s="456" t="s">
        <v>92</v>
      </c>
      <c r="AB30" s="456" t="s">
        <v>21</v>
      </c>
      <c r="AC30" s="456" t="s">
        <v>93</v>
      </c>
      <c r="AD30" s="456" t="s">
        <v>91</v>
      </c>
      <c r="AE30" s="456" t="s">
        <v>92</v>
      </c>
      <c r="AF30" s="456" t="s">
        <v>21</v>
      </c>
      <c r="AG30" s="456" t="s">
        <v>93</v>
      </c>
      <c r="AH30" s="457" t="s">
        <v>94</v>
      </c>
      <c r="AI30" s="460" t="s">
        <v>95</v>
      </c>
      <c r="AJ30" s="460" t="s">
        <v>26</v>
      </c>
      <c r="AK30" s="460" t="s">
        <v>93</v>
      </c>
    </row>
    <row r="31" spans="1:37" s="216" customFormat="1">
      <c r="A31" s="431"/>
      <c r="B31" s="445"/>
      <c r="C31" s="445"/>
      <c r="D31" s="445"/>
      <c r="E31" s="445"/>
      <c r="F31" s="447"/>
      <c r="G31" s="447"/>
      <c r="H31" s="447"/>
      <c r="I31" s="22">
        <v>1</v>
      </c>
      <c r="J31" s="22">
        <v>2</v>
      </c>
      <c r="K31" s="22" t="s">
        <v>96</v>
      </c>
      <c r="L31" s="22">
        <v>3</v>
      </c>
      <c r="M31" s="22">
        <v>4</v>
      </c>
      <c r="N31" s="22" t="s">
        <v>97</v>
      </c>
      <c r="O31" s="22" t="s">
        <v>98</v>
      </c>
      <c r="P31" s="589"/>
      <c r="Q31" s="447"/>
      <c r="R31" s="457"/>
      <c r="S31" s="457"/>
      <c r="T31" s="457"/>
      <c r="U31" s="459"/>
      <c r="V31" s="457"/>
      <c r="W31" s="457"/>
      <c r="X31" s="457"/>
      <c r="Y31" s="457"/>
      <c r="Z31" s="457"/>
      <c r="AA31" s="457"/>
      <c r="AB31" s="457"/>
      <c r="AC31" s="457"/>
      <c r="AD31" s="457"/>
      <c r="AE31" s="457"/>
      <c r="AF31" s="457"/>
      <c r="AG31" s="457"/>
      <c r="AH31" s="465"/>
      <c r="AI31" s="438"/>
      <c r="AJ31" s="438"/>
      <c r="AK31" s="438"/>
    </row>
    <row r="32" spans="1:37" s="216" customFormat="1" ht="53.1" customHeight="1" thickBot="1">
      <c r="A32" s="142">
        <v>1</v>
      </c>
      <c r="B32" s="143">
        <v>0</v>
      </c>
      <c r="C32" s="143">
        <v>0</v>
      </c>
      <c r="D32" s="143">
        <v>0</v>
      </c>
      <c r="E32" s="143">
        <v>0</v>
      </c>
      <c r="F32" s="25" t="s">
        <v>965</v>
      </c>
      <c r="G32" s="218" t="s">
        <v>966</v>
      </c>
      <c r="H32" s="40" t="s">
        <v>967</v>
      </c>
      <c r="I32" s="41">
        <f>I33+I34+I35</f>
        <v>1</v>
      </c>
      <c r="J32" s="41">
        <f>J33+J34+J35</f>
        <v>2</v>
      </c>
      <c r="K32" s="219">
        <f>I32+J32</f>
        <v>3</v>
      </c>
      <c r="L32" s="41">
        <f>L33+L34+L35</f>
        <v>0</v>
      </c>
      <c r="M32" s="41">
        <f>M33+M34+M35</f>
        <v>0</v>
      </c>
      <c r="N32" s="226">
        <f>L32+M32</f>
        <v>0</v>
      </c>
      <c r="O32" s="219">
        <f>K32+N32</f>
        <v>3</v>
      </c>
      <c r="P32" s="34" t="s">
        <v>968</v>
      </c>
      <c r="Q32" s="34" t="s">
        <v>754</v>
      </c>
      <c r="R32" s="147">
        <v>1</v>
      </c>
      <c r="S32" s="33">
        <f>IF(R32="","No hay ejecución",IF(AND(I32=0),"No hay Programación", R32/I32))</f>
        <v>1</v>
      </c>
      <c r="T32" s="34" t="str">
        <f t="shared" ref="T32:T59" si="0">IF(S32="No hay ejecución","NA",IF(S32&gt;=90%,"De acuerdo con lo programado",IF(S32&gt;=50%,"Atraso Leve",IF(S32&lt;49.99%,"En riesgo en cumplimiento"))))</f>
        <v>De acuerdo con lo programado</v>
      </c>
      <c r="U32" s="227" t="s">
        <v>969</v>
      </c>
      <c r="V32" s="32">
        <v>2</v>
      </c>
      <c r="W32" s="33">
        <f>IF(V32="","No hay ejecución",IF(AND(J32=0),"No hay Programación", V32/J32))</f>
        <v>1</v>
      </c>
      <c r="X32" s="34" t="str">
        <f t="shared" ref="X32:X59" si="1">IF(W32="No hay ejecución","NA",IF(W32&gt;=90%,"De acuerdo con lo programado",IF(W32&gt;=50%,"Atraso Leve",IF(W32&lt;49.99%,"En riesgo en cumplimiento"))))</f>
        <v>De acuerdo con lo programado</v>
      </c>
      <c r="Y32" s="34"/>
      <c r="Z32" s="35"/>
      <c r="AA32" s="33" t="str">
        <f>IF(Z32="","No hay ejecución",IF(AND(K32=0),"No hay Programación", Z32/K32))</f>
        <v>No hay ejecución</v>
      </c>
      <c r="AB32" s="34" t="str">
        <f t="shared" ref="AB32:AB59" si="2">IF(AA32="No hay ejecución","NA",IF(AA32&gt;=90%,"De acuerdo con lo programado",IF(AA32&gt;=50%,"Atraso Leve",IF(AA32&lt;49.99%,"En riesgo en cumplimiento"))))</f>
        <v>NA</v>
      </c>
      <c r="AC32" s="36"/>
      <c r="AD32" s="32"/>
      <c r="AE32" s="33" t="str">
        <f>IF(AD32="","No hay ejecución",IF(AND(L32=0),"No hay Programación", AD32/L32))</f>
        <v>No hay ejecución</v>
      </c>
      <c r="AF32" s="34" t="str">
        <f t="shared" ref="AF32:AF59" si="3">IF(AE32="No hay ejecución","NA",IF(AE32&gt;=90%,"De acuerdo con lo programado",IF(AE32&gt;=50%,"Atraso Leve",IF(AE32&lt;49.99%,"En riesgo en cumplimiento"))))</f>
        <v>NA</v>
      </c>
      <c r="AG32" s="34"/>
      <c r="AH32" s="147">
        <f>AD32+Z32+V32+R32</f>
        <v>3</v>
      </c>
      <c r="AI32" s="37">
        <f>IF(AH32="","No hay ejecución",IF(AND(O32=0),"No hay Programación", AH32/O32))</f>
        <v>1</v>
      </c>
      <c r="AJ32" s="34" t="str">
        <f>IF(AI25="No hay ejecución","NA",IF(AI25&gt;=85%,"Cumplio",IF(AI25&lt;84.99%,"No cumplio")))</f>
        <v>No cumplio</v>
      </c>
      <c r="AK32" s="34"/>
    </row>
    <row r="33" spans="1:37" s="216" customFormat="1" ht="53.1" customHeight="1" thickTop="1" thickBot="1">
      <c r="A33" s="142">
        <f>A32+1</f>
        <v>2</v>
      </c>
      <c r="B33" s="143">
        <v>0</v>
      </c>
      <c r="C33" s="143">
        <v>0</v>
      </c>
      <c r="D33" s="143">
        <v>0</v>
      </c>
      <c r="E33" s="143">
        <v>0</v>
      </c>
      <c r="F33" s="228" t="s">
        <v>970</v>
      </c>
      <c r="G33" s="229" t="s">
        <v>971</v>
      </c>
      <c r="H33" s="230" t="s">
        <v>972</v>
      </c>
      <c r="I33" s="231">
        <v>1</v>
      </c>
      <c r="J33" s="231">
        <v>0</v>
      </c>
      <c r="K33" s="219">
        <f t="shared" ref="K33:K49" si="4">I33+J33</f>
        <v>1</v>
      </c>
      <c r="L33" s="231">
        <v>0</v>
      </c>
      <c r="M33" s="231">
        <v>0</v>
      </c>
      <c r="N33" s="226">
        <f t="shared" ref="N33:N49" si="5">L33+M33</f>
        <v>0</v>
      </c>
      <c r="O33" s="219">
        <f t="shared" ref="O33:O49" si="6">K33+N33</f>
        <v>1</v>
      </c>
      <c r="P33" s="232" t="s">
        <v>973</v>
      </c>
      <c r="Q33" s="232" t="s">
        <v>754</v>
      </c>
      <c r="R33" s="147">
        <v>1</v>
      </c>
      <c r="S33" s="33">
        <f t="shared" ref="S33:S49" si="7">IF(R33="","No hay ejecución",IF(AND(I33=0),"No hay Programación", R33/I33))</f>
        <v>1</v>
      </c>
      <c r="T33" s="34" t="str">
        <f t="shared" si="0"/>
        <v>De acuerdo con lo programado</v>
      </c>
      <c r="U33" s="227" t="s">
        <v>969</v>
      </c>
      <c r="V33" s="32">
        <v>1</v>
      </c>
      <c r="W33" s="33" t="str">
        <f t="shared" ref="W33:W59" si="8">IF(V33="","No hay ejecución",IF(AND(J33=0),"No hay Programación", V33/J33))</f>
        <v>No hay Programación</v>
      </c>
      <c r="X33" s="34" t="str">
        <f t="shared" si="1"/>
        <v>De acuerdo con lo programado</v>
      </c>
      <c r="Y33" s="34"/>
      <c r="Z33" s="35">
        <v>0</v>
      </c>
      <c r="AA33" s="33">
        <f t="shared" ref="AA33:AA59" si="9">IF(Z33="","No hay ejecución",IF(AND(K33=0),"No hay Programación", Z33/K33))</f>
        <v>0</v>
      </c>
      <c r="AB33" s="34" t="str">
        <f t="shared" si="2"/>
        <v>En riesgo en cumplimiento</v>
      </c>
      <c r="AC33" s="36"/>
      <c r="AD33" s="32">
        <v>0</v>
      </c>
      <c r="AE33" s="33" t="str">
        <f t="shared" ref="AE33:AE59" si="10">IF(AD33="","No hay ejecución",IF(AND(L33=0),"No hay Programación", AD33/L33))</f>
        <v>No hay Programación</v>
      </c>
      <c r="AF33" s="34" t="str">
        <f t="shared" si="3"/>
        <v>De acuerdo con lo programado</v>
      </c>
      <c r="AG33" s="34"/>
      <c r="AH33" s="147">
        <f t="shared" ref="AH33:AH59" si="11">AD33+Z33+V33+R33</f>
        <v>2</v>
      </c>
      <c r="AI33" s="37">
        <f t="shared" ref="AI33:AI59" si="12">IF(AH33="","No hay ejecución",IF(AND(O33=0),"No hay Programación", AH33/O33))</f>
        <v>2</v>
      </c>
      <c r="AJ33" s="34" t="str">
        <f t="shared" ref="AJ33:AJ49" si="13">IF(AI26="No hay ejecución","NA",IF(AI26&gt;=85%,"Cumplio",IF(AI26&lt;84.99%,"No cumplio")))</f>
        <v>No cumplio</v>
      </c>
      <c r="AK33" s="34"/>
    </row>
    <row r="34" spans="1:37" s="216" customFormat="1" ht="53.1" customHeight="1" thickTop="1" thickBot="1">
      <c r="A34" s="142">
        <f t="shared" ref="A34:A49" si="14">A33+1</f>
        <v>3</v>
      </c>
      <c r="B34" s="143">
        <v>0</v>
      </c>
      <c r="C34" s="143">
        <v>0</v>
      </c>
      <c r="D34" s="143">
        <v>0</v>
      </c>
      <c r="E34" s="143">
        <v>0</v>
      </c>
      <c r="F34" s="228" t="s">
        <v>974</v>
      </c>
      <c r="G34" s="229" t="s">
        <v>975</v>
      </c>
      <c r="H34" s="230" t="s">
        <v>976</v>
      </c>
      <c r="I34" s="231">
        <v>0</v>
      </c>
      <c r="J34" s="231">
        <v>1</v>
      </c>
      <c r="K34" s="219">
        <f t="shared" si="4"/>
        <v>1</v>
      </c>
      <c r="L34" s="231">
        <v>0</v>
      </c>
      <c r="M34" s="231">
        <v>0</v>
      </c>
      <c r="N34" s="226">
        <f t="shared" si="5"/>
        <v>0</v>
      </c>
      <c r="O34" s="219">
        <f t="shared" si="6"/>
        <v>1</v>
      </c>
      <c r="P34" s="232" t="s">
        <v>977</v>
      </c>
      <c r="Q34" s="232" t="s">
        <v>754</v>
      </c>
      <c r="R34" s="34">
        <v>1</v>
      </c>
      <c r="S34" s="33" t="str">
        <f t="shared" si="7"/>
        <v>No hay Programación</v>
      </c>
      <c r="T34" s="34" t="str">
        <f t="shared" si="0"/>
        <v>De acuerdo con lo programado</v>
      </c>
      <c r="U34" s="227" t="s">
        <v>978</v>
      </c>
      <c r="V34" s="32">
        <v>1</v>
      </c>
      <c r="W34" s="33">
        <f t="shared" si="8"/>
        <v>1</v>
      </c>
      <c r="X34" s="34" t="str">
        <f t="shared" si="1"/>
        <v>De acuerdo con lo programado</v>
      </c>
      <c r="Y34" s="34"/>
      <c r="Z34" s="35">
        <v>1</v>
      </c>
      <c r="AA34" s="33">
        <f t="shared" si="9"/>
        <v>1</v>
      </c>
      <c r="AB34" s="34" t="str">
        <f t="shared" si="2"/>
        <v>De acuerdo con lo programado</v>
      </c>
      <c r="AC34" s="36"/>
      <c r="AD34" s="32">
        <v>0</v>
      </c>
      <c r="AE34" s="33" t="str">
        <f t="shared" si="10"/>
        <v>No hay Programación</v>
      </c>
      <c r="AF34" s="34" t="str">
        <f t="shared" si="3"/>
        <v>De acuerdo con lo programado</v>
      </c>
      <c r="AG34" s="34"/>
      <c r="AH34" s="147">
        <f>AD34+Z34+V34+R34</f>
        <v>3</v>
      </c>
      <c r="AI34" s="37">
        <f t="shared" si="12"/>
        <v>3</v>
      </c>
      <c r="AJ34" s="34" t="str">
        <f t="shared" si="13"/>
        <v>No cumplio</v>
      </c>
      <c r="AK34" s="34"/>
    </row>
    <row r="35" spans="1:37" s="216" customFormat="1" ht="53.1" customHeight="1" thickTop="1" thickBot="1">
      <c r="A35" s="142">
        <f t="shared" si="14"/>
        <v>4</v>
      </c>
      <c r="B35" s="143">
        <v>0</v>
      </c>
      <c r="C35" s="143">
        <v>0</v>
      </c>
      <c r="D35" s="143">
        <v>0</v>
      </c>
      <c r="E35" s="143">
        <v>0</v>
      </c>
      <c r="F35" s="228" t="s">
        <v>979</v>
      </c>
      <c r="G35" s="229" t="s">
        <v>980</v>
      </c>
      <c r="H35" s="230" t="s">
        <v>981</v>
      </c>
      <c r="I35" s="231">
        <v>0</v>
      </c>
      <c r="J35" s="231">
        <v>1</v>
      </c>
      <c r="K35" s="219">
        <f t="shared" si="4"/>
        <v>1</v>
      </c>
      <c r="L35" s="231">
        <v>0</v>
      </c>
      <c r="M35" s="231">
        <v>0</v>
      </c>
      <c r="N35" s="226">
        <f t="shared" si="5"/>
        <v>0</v>
      </c>
      <c r="O35" s="219">
        <f t="shared" si="6"/>
        <v>1</v>
      </c>
      <c r="P35" s="232" t="s">
        <v>982</v>
      </c>
      <c r="Q35" s="232" t="s">
        <v>754</v>
      </c>
      <c r="R35" s="147">
        <v>0</v>
      </c>
      <c r="S35" s="33" t="str">
        <f t="shared" si="7"/>
        <v>No hay Programación</v>
      </c>
      <c r="T35" s="34" t="str">
        <f t="shared" si="0"/>
        <v>De acuerdo con lo programado</v>
      </c>
      <c r="U35" s="227" t="s">
        <v>978</v>
      </c>
      <c r="V35" s="32">
        <v>1</v>
      </c>
      <c r="W35" s="33">
        <f t="shared" si="8"/>
        <v>1</v>
      </c>
      <c r="X35" s="34" t="str">
        <f t="shared" si="1"/>
        <v>De acuerdo con lo programado</v>
      </c>
      <c r="Y35" s="34"/>
      <c r="Z35" s="35">
        <v>0</v>
      </c>
      <c r="AA35" s="33">
        <f t="shared" si="9"/>
        <v>0</v>
      </c>
      <c r="AB35" s="34" t="str">
        <f t="shared" si="2"/>
        <v>En riesgo en cumplimiento</v>
      </c>
      <c r="AC35" s="36"/>
      <c r="AD35" s="32">
        <v>0</v>
      </c>
      <c r="AE35" s="33" t="str">
        <f t="shared" si="10"/>
        <v>No hay Programación</v>
      </c>
      <c r="AF35" s="34" t="str">
        <f t="shared" si="3"/>
        <v>De acuerdo con lo programado</v>
      </c>
      <c r="AG35" s="34"/>
      <c r="AH35" s="147">
        <f t="shared" si="11"/>
        <v>1</v>
      </c>
      <c r="AI35" s="37">
        <f t="shared" si="12"/>
        <v>1</v>
      </c>
      <c r="AJ35" s="34" t="str">
        <f t="shared" si="13"/>
        <v>No cumplio</v>
      </c>
      <c r="AK35" s="34"/>
    </row>
    <row r="36" spans="1:37" s="216" customFormat="1" ht="53.1" customHeight="1" thickTop="1" thickBot="1">
      <c r="A36" s="142">
        <f t="shared" si="14"/>
        <v>5</v>
      </c>
      <c r="B36" s="143">
        <v>0</v>
      </c>
      <c r="C36" s="143">
        <v>0</v>
      </c>
      <c r="D36" s="143">
        <v>0</v>
      </c>
      <c r="E36" s="143">
        <v>0</v>
      </c>
      <c r="F36" s="25" t="s">
        <v>983</v>
      </c>
      <c r="G36" s="218" t="s">
        <v>984</v>
      </c>
      <c r="H36" s="40" t="s">
        <v>985</v>
      </c>
      <c r="I36" s="41">
        <v>0</v>
      </c>
      <c r="J36" s="41">
        <v>0</v>
      </c>
      <c r="K36" s="219">
        <f t="shared" si="4"/>
        <v>0</v>
      </c>
      <c r="L36" s="41">
        <v>0</v>
      </c>
      <c r="M36" s="41">
        <v>1</v>
      </c>
      <c r="N36" s="226">
        <f t="shared" si="5"/>
        <v>1</v>
      </c>
      <c r="O36" s="219">
        <f t="shared" si="6"/>
        <v>1</v>
      </c>
      <c r="P36" s="34" t="s">
        <v>986</v>
      </c>
      <c r="Q36" s="146" t="s">
        <v>987</v>
      </c>
      <c r="R36" s="147">
        <v>0</v>
      </c>
      <c r="S36" s="33" t="str">
        <f t="shared" si="7"/>
        <v>No hay Programación</v>
      </c>
      <c r="T36" s="34" t="str">
        <f t="shared" si="0"/>
        <v>De acuerdo con lo programado</v>
      </c>
      <c r="U36" s="227" t="s">
        <v>978</v>
      </c>
      <c r="V36" s="32">
        <v>0</v>
      </c>
      <c r="W36" s="33" t="str">
        <f t="shared" si="8"/>
        <v>No hay Programación</v>
      </c>
      <c r="X36" s="34" t="str">
        <f t="shared" si="1"/>
        <v>De acuerdo con lo programado</v>
      </c>
      <c r="Y36" s="34"/>
      <c r="Z36" s="35">
        <v>0</v>
      </c>
      <c r="AA36" s="33" t="str">
        <f t="shared" si="9"/>
        <v>No hay Programación</v>
      </c>
      <c r="AB36" s="34" t="str">
        <f t="shared" si="2"/>
        <v>De acuerdo con lo programado</v>
      </c>
      <c r="AC36" s="36"/>
      <c r="AD36" s="32">
        <v>1</v>
      </c>
      <c r="AE36" s="33" t="str">
        <f t="shared" si="10"/>
        <v>No hay Programación</v>
      </c>
      <c r="AF36" s="34" t="str">
        <f t="shared" si="3"/>
        <v>De acuerdo con lo programado</v>
      </c>
      <c r="AG36" s="34"/>
      <c r="AH36" s="147">
        <f t="shared" si="11"/>
        <v>1</v>
      </c>
      <c r="AI36" s="37">
        <f t="shared" si="12"/>
        <v>1</v>
      </c>
      <c r="AJ36" s="34" t="str">
        <f t="shared" si="13"/>
        <v>No cumplio</v>
      </c>
      <c r="AK36" s="34"/>
    </row>
    <row r="37" spans="1:37" s="216" customFormat="1" ht="53.1" customHeight="1" thickTop="1" thickBot="1">
      <c r="A37" s="142">
        <f t="shared" si="14"/>
        <v>6</v>
      </c>
      <c r="B37" s="143">
        <v>0</v>
      </c>
      <c r="C37" s="143">
        <v>0</v>
      </c>
      <c r="D37" s="143">
        <v>0</v>
      </c>
      <c r="E37" s="143">
        <v>0</v>
      </c>
      <c r="F37" s="25" t="s">
        <v>988</v>
      </c>
      <c r="G37" s="218" t="s">
        <v>989</v>
      </c>
      <c r="H37" s="40" t="s">
        <v>990</v>
      </c>
      <c r="I37" s="41">
        <v>3</v>
      </c>
      <c r="J37" s="41">
        <v>2</v>
      </c>
      <c r="K37" s="219">
        <f t="shared" si="4"/>
        <v>5</v>
      </c>
      <c r="L37" s="41">
        <v>1</v>
      </c>
      <c r="M37" s="41">
        <v>0</v>
      </c>
      <c r="N37" s="226">
        <f t="shared" si="5"/>
        <v>1</v>
      </c>
      <c r="O37" s="219">
        <f t="shared" si="6"/>
        <v>6</v>
      </c>
      <c r="P37" s="34" t="s">
        <v>991</v>
      </c>
      <c r="Q37" s="34" t="s">
        <v>754</v>
      </c>
      <c r="R37" s="147">
        <v>3</v>
      </c>
      <c r="S37" s="33">
        <f t="shared" si="7"/>
        <v>1</v>
      </c>
      <c r="T37" s="34" t="str">
        <f t="shared" si="0"/>
        <v>De acuerdo con lo programado</v>
      </c>
      <c r="U37" s="227" t="s">
        <v>992</v>
      </c>
      <c r="V37" s="32">
        <v>2</v>
      </c>
      <c r="W37" s="33">
        <f t="shared" si="8"/>
        <v>1</v>
      </c>
      <c r="X37" s="34" t="str">
        <f t="shared" si="1"/>
        <v>De acuerdo con lo programado</v>
      </c>
      <c r="Y37" s="34"/>
      <c r="Z37" s="35">
        <v>1</v>
      </c>
      <c r="AA37" s="33">
        <f t="shared" si="9"/>
        <v>0.2</v>
      </c>
      <c r="AB37" s="34" t="str">
        <f t="shared" si="2"/>
        <v>En riesgo en cumplimiento</v>
      </c>
      <c r="AC37" s="36"/>
      <c r="AD37" s="32">
        <v>3</v>
      </c>
      <c r="AE37" s="33">
        <f t="shared" si="10"/>
        <v>3</v>
      </c>
      <c r="AF37" s="34" t="str">
        <f t="shared" si="3"/>
        <v>De acuerdo con lo programado</v>
      </c>
      <c r="AG37" s="34"/>
      <c r="AH37" s="147">
        <f t="shared" si="11"/>
        <v>9</v>
      </c>
      <c r="AI37" s="37">
        <f t="shared" si="12"/>
        <v>1.5</v>
      </c>
      <c r="AJ37" s="34" t="str">
        <f t="shared" si="13"/>
        <v>Cumplio</v>
      </c>
      <c r="AK37" s="34"/>
    </row>
    <row r="38" spans="1:37" s="216" customFormat="1" ht="53.1" customHeight="1" thickTop="1" thickBot="1">
      <c r="A38" s="142">
        <f t="shared" si="14"/>
        <v>7</v>
      </c>
      <c r="B38" s="143">
        <v>0</v>
      </c>
      <c r="C38" s="143">
        <v>0</v>
      </c>
      <c r="D38" s="143">
        <v>0</v>
      </c>
      <c r="E38" s="143">
        <v>0</v>
      </c>
      <c r="F38" s="25" t="s">
        <v>993</v>
      </c>
      <c r="G38" s="218" t="s">
        <v>994</v>
      </c>
      <c r="H38" s="40" t="s">
        <v>995</v>
      </c>
      <c r="I38" s="41">
        <v>1</v>
      </c>
      <c r="J38" s="41">
        <v>1</v>
      </c>
      <c r="K38" s="219">
        <f t="shared" si="4"/>
        <v>2</v>
      </c>
      <c r="L38" s="41">
        <v>1</v>
      </c>
      <c r="M38" s="41">
        <v>1</v>
      </c>
      <c r="N38" s="226">
        <f t="shared" si="5"/>
        <v>2</v>
      </c>
      <c r="O38" s="219">
        <f t="shared" si="6"/>
        <v>4</v>
      </c>
      <c r="P38" s="34" t="s">
        <v>996</v>
      </c>
      <c r="Q38" s="34" t="s">
        <v>754</v>
      </c>
      <c r="R38" s="147">
        <v>1</v>
      </c>
      <c r="S38" s="33">
        <f t="shared" si="7"/>
        <v>1</v>
      </c>
      <c r="T38" s="34" t="str">
        <f t="shared" si="0"/>
        <v>De acuerdo con lo programado</v>
      </c>
      <c r="U38" s="227" t="s">
        <v>992</v>
      </c>
      <c r="V38" s="32">
        <v>1</v>
      </c>
      <c r="W38" s="33">
        <f t="shared" si="8"/>
        <v>1</v>
      </c>
      <c r="X38" s="34" t="str">
        <f t="shared" si="1"/>
        <v>De acuerdo con lo programado</v>
      </c>
      <c r="Y38" s="34"/>
      <c r="Z38" s="35">
        <v>1</v>
      </c>
      <c r="AA38" s="33">
        <f t="shared" si="9"/>
        <v>0.5</v>
      </c>
      <c r="AB38" s="34" t="str">
        <f t="shared" si="2"/>
        <v>Atraso Leve</v>
      </c>
      <c r="AC38" s="36"/>
      <c r="AD38" s="32">
        <v>1</v>
      </c>
      <c r="AE38" s="33">
        <f t="shared" si="10"/>
        <v>1</v>
      </c>
      <c r="AF38" s="34" t="str">
        <f t="shared" si="3"/>
        <v>De acuerdo con lo programado</v>
      </c>
      <c r="AG38" s="34"/>
      <c r="AH38" s="147">
        <f t="shared" si="11"/>
        <v>4</v>
      </c>
      <c r="AI38" s="37">
        <f t="shared" si="12"/>
        <v>1</v>
      </c>
      <c r="AJ38" s="34" t="str">
        <f t="shared" si="13"/>
        <v>No cumplio</v>
      </c>
      <c r="AK38" s="34"/>
    </row>
    <row r="39" spans="1:37" s="216" customFormat="1" ht="53.1" customHeight="1" thickTop="1" thickBot="1">
      <c r="A39" s="142">
        <f t="shared" si="14"/>
        <v>8</v>
      </c>
      <c r="B39" s="143">
        <v>0</v>
      </c>
      <c r="C39" s="143">
        <v>0</v>
      </c>
      <c r="D39" s="143">
        <v>0</v>
      </c>
      <c r="E39" s="143">
        <v>0</v>
      </c>
      <c r="F39" s="25" t="s">
        <v>997</v>
      </c>
      <c r="G39" s="218" t="s">
        <v>998</v>
      </c>
      <c r="H39" s="40" t="s">
        <v>976</v>
      </c>
      <c r="I39" s="41">
        <v>225</v>
      </c>
      <c r="J39" s="41">
        <v>85</v>
      </c>
      <c r="K39" s="219">
        <f t="shared" si="4"/>
        <v>310</v>
      </c>
      <c r="L39" s="41">
        <v>85</v>
      </c>
      <c r="M39" s="41">
        <v>130</v>
      </c>
      <c r="N39" s="226">
        <f t="shared" si="5"/>
        <v>215</v>
      </c>
      <c r="O39" s="219">
        <f t="shared" si="6"/>
        <v>525</v>
      </c>
      <c r="P39" s="34" t="s">
        <v>999</v>
      </c>
      <c r="Q39" s="34" t="s">
        <v>754</v>
      </c>
      <c r="R39" s="147">
        <v>130</v>
      </c>
      <c r="S39" s="33">
        <f t="shared" si="7"/>
        <v>0.57777777777777772</v>
      </c>
      <c r="T39" s="34" t="str">
        <f t="shared" si="0"/>
        <v>Atraso Leve</v>
      </c>
      <c r="U39" s="227" t="s">
        <v>1000</v>
      </c>
      <c r="V39" s="32">
        <v>94</v>
      </c>
      <c r="W39" s="33">
        <f t="shared" si="8"/>
        <v>1.1058823529411765</v>
      </c>
      <c r="X39" s="34" t="str">
        <f t="shared" si="1"/>
        <v>De acuerdo con lo programado</v>
      </c>
      <c r="Y39" s="34" t="s">
        <v>1001</v>
      </c>
      <c r="Z39" s="35">
        <v>215</v>
      </c>
      <c r="AA39" s="33">
        <f t="shared" si="9"/>
        <v>0.69354838709677424</v>
      </c>
      <c r="AB39" s="34" t="str">
        <f t="shared" si="2"/>
        <v>Atraso Leve</v>
      </c>
      <c r="AC39" s="36"/>
      <c r="AD39" s="32">
        <v>86</v>
      </c>
      <c r="AE39" s="33">
        <f t="shared" si="10"/>
        <v>1.0117647058823529</v>
      </c>
      <c r="AF39" s="34" t="str">
        <f t="shared" si="3"/>
        <v>De acuerdo con lo programado</v>
      </c>
      <c r="AG39" s="34"/>
      <c r="AH39" s="147">
        <f t="shared" si="11"/>
        <v>525</v>
      </c>
      <c r="AI39" s="37">
        <f t="shared" si="12"/>
        <v>1</v>
      </c>
      <c r="AJ39" s="34" t="str">
        <f t="shared" si="13"/>
        <v>Cumplio</v>
      </c>
      <c r="AK39" s="34"/>
    </row>
    <row r="40" spans="1:37" s="216" customFormat="1" ht="53.1" customHeight="1" thickTop="1" thickBot="1">
      <c r="A40" s="142">
        <f t="shared" si="14"/>
        <v>9</v>
      </c>
      <c r="B40" s="143">
        <v>0</v>
      </c>
      <c r="C40" s="143">
        <v>0</v>
      </c>
      <c r="D40" s="143">
        <v>0</v>
      </c>
      <c r="E40" s="143">
        <v>0</v>
      </c>
      <c r="F40" s="25" t="s">
        <v>1002</v>
      </c>
      <c r="G40" s="218" t="s">
        <v>1003</v>
      </c>
      <c r="H40" s="40" t="s">
        <v>976</v>
      </c>
      <c r="I40" s="41">
        <v>68</v>
      </c>
      <c r="J40" s="41">
        <v>68</v>
      </c>
      <c r="K40" s="219">
        <f t="shared" si="4"/>
        <v>136</v>
      </c>
      <c r="L40" s="41">
        <v>68</v>
      </c>
      <c r="M40" s="41">
        <v>69</v>
      </c>
      <c r="N40" s="226">
        <f t="shared" si="5"/>
        <v>137</v>
      </c>
      <c r="O40" s="219">
        <f t="shared" si="6"/>
        <v>273</v>
      </c>
      <c r="P40" s="34" t="s">
        <v>1004</v>
      </c>
      <c r="Q40" s="146" t="s">
        <v>1005</v>
      </c>
      <c r="R40" s="147">
        <v>58</v>
      </c>
      <c r="S40" s="33">
        <f t="shared" si="7"/>
        <v>0.8529411764705882</v>
      </c>
      <c r="T40" s="34" t="str">
        <f t="shared" si="0"/>
        <v>Atraso Leve</v>
      </c>
      <c r="U40" s="227" t="s">
        <v>1006</v>
      </c>
      <c r="V40" s="32">
        <v>61</v>
      </c>
      <c r="W40" s="33">
        <f t="shared" si="8"/>
        <v>0.8970588235294118</v>
      </c>
      <c r="X40" s="34" t="str">
        <f t="shared" si="1"/>
        <v>Atraso Leve</v>
      </c>
      <c r="Y40" s="34"/>
      <c r="Z40" s="35">
        <v>62</v>
      </c>
      <c r="AA40" s="33">
        <f t="shared" si="9"/>
        <v>0.45588235294117646</v>
      </c>
      <c r="AB40" s="34" t="str">
        <f t="shared" si="2"/>
        <v>En riesgo en cumplimiento</v>
      </c>
      <c r="AC40" s="36"/>
      <c r="AD40" s="32">
        <v>72</v>
      </c>
      <c r="AE40" s="33">
        <f t="shared" si="10"/>
        <v>1.0588235294117647</v>
      </c>
      <c r="AF40" s="34" t="str">
        <f t="shared" si="3"/>
        <v>De acuerdo con lo programado</v>
      </c>
      <c r="AG40" s="34"/>
      <c r="AH40" s="147">
        <f t="shared" si="11"/>
        <v>253</v>
      </c>
      <c r="AI40" s="37">
        <f t="shared" si="12"/>
        <v>0.92673992673992678</v>
      </c>
      <c r="AJ40" s="34" t="str">
        <f t="shared" si="13"/>
        <v>Cumplio</v>
      </c>
      <c r="AK40" s="34"/>
    </row>
    <row r="41" spans="1:37" s="216" customFormat="1" ht="53.1" customHeight="1" thickTop="1" thickBot="1">
      <c r="A41" s="142">
        <f t="shared" si="14"/>
        <v>10</v>
      </c>
      <c r="B41" s="143">
        <v>0</v>
      </c>
      <c r="C41" s="143">
        <v>0</v>
      </c>
      <c r="D41" s="143">
        <v>0</v>
      </c>
      <c r="E41" s="143">
        <v>0</v>
      </c>
      <c r="F41" s="25" t="s">
        <v>1007</v>
      </c>
      <c r="G41" s="218" t="s">
        <v>1008</v>
      </c>
      <c r="H41" s="40" t="s">
        <v>1009</v>
      </c>
      <c r="I41" s="41">
        <v>68</v>
      </c>
      <c r="J41" s="41">
        <v>68</v>
      </c>
      <c r="K41" s="219">
        <f t="shared" si="4"/>
        <v>136</v>
      </c>
      <c r="L41" s="41">
        <v>68</v>
      </c>
      <c r="M41" s="41">
        <v>69</v>
      </c>
      <c r="N41" s="226">
        <f t="shared" si="5"/>
        <v>137</v>
      </c>
      <c r="O41" s="219">
        <f t="shared" si="6"/>
        <v>273</v>
      </c>
      <c r="P41" s="34" t="s">
        <v>1010</v>
      </c>
      <c r="Q41" s="146" t="s">
        <v>1011</v>
      </c>
      <c r="R41" s="147">
        <v>58</v>
      </c>
      <c r="S41" s="33">
        <f t="shared" si="7"/>
        <v>0.8529411764705882</v>
      </c>
      <c r="T41" s="34" t="str">
        <f t="shared" si="0"/>
        <v>Atraso Leve</v>
      </c>
      <c r="U41" s="227" t="s">
        <v>1006</v>
      </c>
      <c r="V41" s="32">
        <v>61</v>
      </c>
      <c r="W41" s="33">
        <f t="shared" si="8"/>
        <v>0.8970588235294118</v>
      </c>
      <c r="X41" s="34" t="str">
        <f t="shared" si="1"/>
        <v>Atraso Leve</v>
      </c>
      <c r="Y41" s="34"/>
      <c r="Z41" s="35">
        <v>62</v>
      </c>
      <c r="AA41" s="33">
        <f t="shared" si="9"/>
        <v>0.45588235294117646</v>
      </c>
      <c r="AB41" s="34" t="str">
        <f t="shared" si="2"/>
        <v>En riesgo en cumplimiento</v>
      </c>
      <c r="AC41" s="36"/>
      <c r="AD41" s="32">
        <v>72</v>
      </c>
      <c r="AE41" s="33">
        <f t="shared" si="10"/>
        <v>1.0588235294117647</v>
      </c>
      <c r="AF41" s="34" t="str">
        <f t="shared" si="3"/>
        <v>De acuerdo con lo programado</v>
      </c>
      <c r="AG41" s="34"/>
      <c r="AH41" s="147">
        <f t="shared" si="11"/>
        <v>253</v>
      </c>
      <c r="AI41" s="37">
        <f t="shared" si="12"/>
        <v>0.92673992673992678</v>
      </c>
      <c r="AJ41" s="34" t="str">
        <f t="shared" si="13"/>
        <v>Cumplio</v>
      </c>
      <c r="AK41" s="34"/>
    </row>
    <row r="42" spans="1:37" s="216" customFormat="1" ht="53.1" customHeight="1" thickTop="1" thickBot="1">
      <c r="A42" s="142">
        <f t="shared" si="14"/>
        <v>11</v>
      </c>
      <c r="B42" s="143">
        <v>0</v>
      </c>
      <c r="C42" s="143">
        <v>0</v>
      </c>
      <c r="D42" s="143">
        <v>0</v>
      </c>
      <c r="E42" s="143">
        <v>0</v>
      </c>
      <c r="F42" s="25" t="s">
        <v>1012</v>
      </c>
      <c r="G42" s="218" t="s">
        <v>1013</v>
      </c>
      <c r="H42" s="40" t="s">
        <v>1009</v>
      </c>
      <c r="I42" s="41">
        <v>68</v>
      </c>
      <c r="J42" s="41">
        <v>68</v>
      </c>
      <c r="K42" s="219">
        <f t="shared" si="4"/>
        <v>136</v>
      </c>
      <c r="L42" s="41">
        <v>68</v>
      </c>
      <c r="M42" s="41">
        <v>69</v>
      </c>
      <c r="N42" s="226">
        <f t="shared" si="5"/>
        <v>137</v>
      </c>
      <c r="O42" s="219">
        <f t="shared" si="6"/>
        <v>273</v>
      </c>
      <c r="P42" s="34" t="s">
        <v>1010</v>
      </c>
      <c r="Q42" s="146" t="s">
        <v>1011</v>
      </c>
      <c r="R42" s="147">
        <v>58</v>
      </c>
      <c r="S42" s="33">
        <f t="shared" si="7"/>
        <v>0.8529411764705882</v>
      </c>
      <c r="T42" s="34" t="str">
        <f t="shared" si="0"/>
        <v>Atraso Leve</v>
      </c>
      <c r="U42" s="227" t="s">
        <v>1006</v>
      </c>
      <c r="V42" s="32">
        <v>61</v>
      </c>
      <c r="W42" s="33">
        <f t="shared" si="8"/>
        <v>0.8970588235294118</v>
      </c>
      <c r="X42" s="34" t="str">
        <f t="shared" si="1"/>
        <v>Atraso Leve</v>
      </c>
      <c r="Y42" s="34"/>
      <c r="Z42" s="35">
        <v>62</v>
      </c>
      <c r="AA42" s="33">
        <f t="shared" si="9"/>
        <v>0.45588235294117646</v>
      </c>
      <c r="AB42" s="34" t="str">
        <f t="shared" si="2"/>
        <v>En riesgo en cumplimiento</v>
      </c>
      <c r="AC42" s="36"/>
      <c r="AD42" s="32">
        <v>72</v>
      </c>
      <c r="AE42" s="33">
        <f t="shared" si="10"/>
        <v>1.0588235294117647</v>
      </c>
      <c r="AF42" s="34" t="str">
        <f t="shared" si="3"/>
        <v>De acuerdo con lo programado</v>
      </c>
      <c r="AG42" s="34"/>
      <c r="AH42" s="147">
        <f t="shared" si="11"/>
        <v>253</v>
      </c>
      <c r="AI42" s="37">
        <f t="shared" si="12"/>
        <v>0.92673992673992678</v>
      </c>
      <c r="AJ42" s="34" t="str">
        <f t="shared" si="13"/>
        <v>Cumplio</v>
      </c>
      <c r="AK42" s="34"/>
    </row>
    <row r="43" spans="1:37" s="216" customFormat="1" ht="53.1" customHeight="1" thickTop="1" thickBot="1">
      <c r="A43" s="142">
        <f t="shared" si="14"/>
        <v>12</v>
      </c>
      <c r="B43" s="143">
        <v>0</v>
      </c>
      <c r="C43" s="143">
        <v>0</v>
      </c>
      <c r="D43" s="143">
        <v>0</v>
      </c>
      <c r="E43" s="143">
        <v>0</v>
      </c>
      <c r="F43" s="25" t="s">
        <v>1014</v>
      </c>
      <c r="G43" s="218" t="s">
        <v>1015</v>
      </c>
      <c r="H43" s="40" t="s">
        <v>1009</v>
      </c>
      <c r="I43" s="41">
        <v>68</v>
      </c>
      <c r="J43" s="41">
        <v>68</v>
      </c>
      <c r="K43" s="219">
        <f t="shared" si="4"/>
        <v>136</v>
      </c>
      <c r="L43" s="41">
        <v>68</v>
      </c>
      <c r="M43" s="41">
        <v>69</v>
      </c>
      <c r="N43" s="226">
        <f t="shared" si="5"/>
        <v>137</v>
      </c>
      <c r="O43" s="219">
        <f t="shared" si="6"/>
        <v>273</v>
      </c>
      <c r="P43" s="34" t="s">
        <v>1010</v>
      </c>
      <c r="Q43" s="146" t="s">
        <v>1011</v>
      </c>
      <c r="R43" s="147">
        <v>58</v>
      </c>
      <c r="S43" s="33">
        <f t="shared" si="7"/>
        <v>0.8529411764705882</v>
      </c>
      <c r="T43" s="34" t="str">
        <f t="shared" si="0"/>
        <v>Atraso Leve</v>
      </c>
      <c r="U43" s="227" t="s">
        <v>1006</v>
      </c>
      <c r="V43" s="32">
        <v>61</v>
      </c>
      <c r="W43" s="33">
        <f t="shared" si="8"/>
        <v>0.8970588235294118</v>
      </c>
      <c r="X43" s="34" t="str">
        <f t="shared" si="1"/>
        <v>Atraso Leve</v>
      </c>
      <c r="Y43" s="34"/>
      <c r="Z43" s="35">
        <v>62</v>
      </c>
      <c r="AA43" s="33">
        <f t="shared" si="9"/>
        <v>0.45588235294117646</v>
      </c>
      <c r="AB43" s="34" t="str">
        <f t="shared" si="2"/>
        <v>En riesgo en cumplimiento</v>
      </c>
      <c r="AC43" s="36"/>
      <c r="AD43" s="32">
        <v>72</v>
      </c>
      <c r="AE43" s="33">
        <f t="shared" si="10"/>
        <v>1.0588235294117647</v>
      </c>
      <c r="AF43" s="34" t="str">
        <f t="shared" si="3"/>
        <v>De acuerdo con lo programado</v>
      </c>
      <c r="AG43" s="34"/>
      <c r="AH43" s="147">
        <f t="shared" si="11"/>
        <v>253</v>
      </c>
      <c r="AI43" s="37">
        <f t="shared" si="12"/>
        <v>0.92673992673992678</v>
      </c>
      <c r="AJ43" s="34" t="str">
        <f t="shared" si="13"/>
        <v>Cumplio</v>
      </c>
      <c r="AK43" s="34"/>
    </row>
    <row r="44" spans="1:37" s="216" customFormat="1" ht="53.1" customHeight="1" thickTop="1" thickBot="1">
      <c r="A44" s="142">
        <f t="shared" si="14"/>
        <v>13</v>
      </c>
      <c r="B44" s="143">
        <v>0</v>
      </c>
      <c r="C44" s="143">
        <v>0</v>
      </c>
      <c r="D44" s="143">
        <v>0</v>
      </c>
      <c r="E44" s="143">
        <v>0</v>
      </c>
      <c r="F44" s="25" t="s">
        <v>1016</v>
      </c>
      <c r="G44" s="218" t="s">
        <v>1017</v>
      </c>
      <c r="H44" s="40" t="s">
        <v>1009</v>
      </c>
      <c r="I44" s="41">
        <v>68</v>
      </c>
      <c r="J44" s="41">
        <v>68</v>
      </c>
      <c r="K44" s="219">
        <f t="shared" si="4"/>
        <v>136</v>
      </c>
      <c r="L44" s="41">
        <v>68</v>
      </c>
      <c r="M44" s="41">
        <v>69</v>
      </c>
      <c r="N44" s="226">
        <f t="shared" si="5"/>
        <v>137</v>
      </c>
      <c r="O44" s="219">
        <f t="shared" si="6"/>
        <v>273</v>
      </c>
      <c r="P44" s="34" t="s">
        <v>1010</v>
      </c>
      <c r="Q44" s="146" t="s">
        <v>1011</v>
      </c>
      <c r="R44" s="147">
        <v>58</v>
      </c>
      <c r="S44" s="33">
        <f t="shared" si="7"/>
        <v>0.8529411764705882</v>
      </c>
      <c r="T44" s="34" t="str">
        <f t="shared" si="0"/>
        <v>Atraso Leve</v>
      </c>
      <c r="U44" s="227" t="s">
        <v>1006</v>
      </c>
      <c r="V44" s="32">
        <v>61</v>
      </c>
      <c r="W44" s="33">
        <f t="shared" si="8"/>
        <v>0.8970588235294118</v>
      </c>
      <c r="X44" s="34" t="str">
        <f t="shared" si="1"/>
        <v>Atraso Leve</v>
      </c>
      <c r="Y44" s="34"/>
      <c r="Z44" s="35">
        <v>62</v>
      </c>
      <c r="AA44" s="33">
        <f t="shared" si="9"/>
        <v>0.45588235294117646</v>
      </c>
      <c r="AB44" s="34" t="str">
        <f t="shared" si="2"/>
        <v>En riesgo en cumplimiento</v>
      </c>
      <c r="AC44" s="36"/>
      <c r="AD44" s="32">
        <v>72</v>
      </c>
      <c r="AE44" s="33">
        <f t="shared" si="10"/>
        <v>1.0588235294117647</v>
      </c>
      <c r="AF44" s="34" t="str">
        <f t="shared" si="3"/>
        <v>De acuerdo con lo programado</v>
      </c>
      <c r="AG44" s="34"/>
      <c r="AH44" s="147">
        <f t="shared" si="11"/>
        <v>253</v>
      </c>
      <c r="AI44" s="37">
        <f t="shared" si="12"/>
        <v>0.92673992673992678</v>
      </c>
      <c r="AJ44" s="34" t="str">
        <f t="shared" si="13"/>
        <v>Cumplio</v>
      </c>
      <c r="AK44" s="34"/>
    </row>
    <row r="45" spans="1:37" s="216" customFormat="1" ht="53.1" customHeight="1" thickTop="1" thickBot="1">
      <c r="A45" s="142">
        <f t="shared" si="14"/>
        <v>14</v>
      </c>
      <c r="B45" s="143">
        <v>0</v>
      </c>
      <c r="C45" s="143">
        <v>0</v>
      </c>
      <c r="D45" s="143">
        <v>0</v>
      </c>
      <c r="E45" s="143">
        <v>0</v>
      </c>
      <c r="F45" s="25" t="s">
        <v>1018</v>
      </c>
      <c r="G45" s="218" t="s">
        <v>1019</v>
      </c>
      <c r="H45" s="40" t="s">
        <v>1020</v>
      </c>
      <c r="I45" s="41">
        <v>0</v>
      </c>
      <c r="J45" s="41">
        <v>1</v>
      </c>
      <c r="K45" s="219">
        <f t="shared" si="4"/>
        <v>1</v>
      </c>
      <c r="L45" s="41">
        <v>0</v>
      </c>
      <c r="M45" s="41">
        <v>0</v>
      </c>
      <c r="N45" s="226">
        <f t="shared" si="5"/>
        <v>0</v>
      </c>
      <c r="O45" s="219">
        <f t="shared" si="6"/>
        <v>1</v>
      </c>
      <c r="P45" s="34" t="s">
        <v>1021</v>
      </c>
      <c r="Q45" s="34" t="s">
        <v>754</v>
      </c>
      <c r="R45" s="147">
        <v>0</v>
      </c>
      <c r="S45" s="33" t="str">
        <f t="shared" si="7"/>
        <v>No hay Programación</v>
      </c>
      <c r="T45" s="34" t="str">
        <f t="shared" si="0"/>
        <v>De acuerdo con lo programado</v>
      </c>
      <c r="U45" s="227" t="s">
        <v>1022</v>
      </c>
      <c r="V45" s="32">
        <v>1</v>
      </c>
      <c r="W45" s="33">
        <f t="shared" si="8"/>
        <v>1</v>
      </c>
      <c r="X45" s="34" t="str">
        <f t="shared" si="1"/>
        <v>De acuerdo con lo programado</v>
      </c>
      <c r="Y45" s="34"/>
      <c r="Z45" s="35">
        <v>0</v>
      </c>
      <c r="AA45" s="33">
        <f t="shared" si="9"/>
        <v>0</v>
      </c>
      <c r="AB45" s="34" t="str">
        <f t="shared" si="2"/>
        <v>En riesgo en cumplimiento</v>
      </c>
      <c r="AC45" s="36"/>
      <c r="AD45" s="32">
        <v>0</v>
      </c>
      <c r="AE45" s="33" t="str">
        <f t="shared" si="10"/>
        <v>No hay Programación</v>
      </c>
      <c r="AF45" s="34" t="str">
        <f t="shared" si="3"/>
        <v>De acuerdo con lo programado</v>
      </c>
      <c r="AG45" s="34"/>
      <c r="AH45" s="147">
        <f t="shared" si="11"/>
        <v>1</v>
      </c>
      <c r="AI45" s="37">
        <f t="shared" si="12"/>
        <v>1</v>
      </c>
      <c r="AJ45" s="34" t="str">
        <f t="shared" si="13"/>
        <v>Cumplio</v>
      </c>
      <c r="AK45" s="34"/>
    </row>
    <row r="46" spans="1:37" s="216" customFormat="1" ht="53.1" customHeight="1" thickTop="1" thickBot="1">
      <c r="A46" s="142">
        <f t="shared" si="14"/>
        <v>15</v>
      </c>
      <c r="B46" s="143">
        <v>0</v>
      </c>
      <c r="C46" s="143">
        <v>0</v>
      </c>
      <c r="D46" s="143">
        <v>0</v>
      </c>
      <c r="E46" s="143">
        <v>0</v>
      </c>
      <c r="F46" s="25" t="s">
        <v>1023</v>
      </c>
      <c r="G46" s="218" t="s">
        <v>1024</v>
      </c>
      <c r="H46" s="40" t="s">
        <v>1025</v>
      </c>
      <c r="I46" s="41">
        <v>1</v>
      </c>
      <c r="J46" s="41">
        <v>0</v>
      </c>
      <c r="K46" s="219">
        <f t="shared" si="4"/>
        <v>1</v>
      </c>
      <c r="L46" s="41">
        <v>1</v>
      </c>
      <c r="M46" s="41">
        <v>0</v>
      </c>
      <c r="N46" s="226">
        <f t="shared" si="5"/>
        <v>1</v>
      </c>
      <c r="O46" s="219">
        <f t="shared" si="6"/>
        <v>2</v>
      </c>
      <c r="P46" s="34" t="s">
        <v>1021</v>
      </c>
      <c r="Q46" s="34" t="s">
        <v>754</v>
      </c>
      <c r="R46" s="147">
        <v>1</v>
      </c>
      <c r="S46" s="33">
        <f t="shared" si="7"/>
        <v>1</v>
      </c>
      <c r="T46" s="34" t="str">
        <f t="shared" si="0"/>
        <v>De acuerdo con lo programado</v>
      </c>
      <c r="U46" s="227" t="s">
        <v>992</v>
      </c>
      <c r="V46" s="32">
        <v>0</v>
      </c>
      <c r="W46" s="33" t="str">
        <f t="shared" si="8"/>
        <v>No hay Programación</v>
      </c>
      <c r="X46" s="34" t="str">
        <f t="shared" si="1"/>
        <v>De acuerdo con lo programado</v>
      </c>
      <c r="Y46" s="34"/>
      <c r="Z46" s="35">
        <v>1</v>
      </c>
      <c r="AA46" s="33">
        <f t="shared" si="9"/>
        <v>1</v>
      </c>
      <c r="AB46" s="34" t="str">
        <f t="shared" si="2"/>
        <v>De acuerdo con lo programado</v>
      </c>
      <c r="AC46" s="36"/>
      <c r="AD46" s="32">
        <v>0</v>
      </c>
      <c r="AE46" s="33">
        <f t="shared" si="10"/>
        <v>0</v>
      </c>
      <c r="AF46" s="34" t="str">
        <f t="shared" si="3"/>
        <v>En riesgo en cumplimiento</v>
      </c>
      <c r="AG46" s="34"/>
      <c r="AH46" s="147">
        <f t="shared" si="11"/>
        <v>2</v>
      </c>
      <c r="AI46" s="37">
        <f t="shared" si="12"/>
        <v>1</v>
      </c>
      <c r="AJ46" s="34" t="str">
        <f t="shared" si="13"/>
        <v>Cumplio</v>
      </c>
      <c r="AK46" s="34"/>
    </row>
    <row r="47" spans="1:37" s="216" customFormat="1" ht="53.1" customHeight="1" thickTop="1" thickBot="1">
      <c r="A47" s="142">
        <f t="shared" si="14"/>
        <v>16</v>
      </c>
      <c r="B47" s="143">
        <v>0</v>
      </c>
      <c r="C47" s="143">
        <v>0</v>
      </c>
      <c r="D47" s="143">
        <v>0</v>
      </c>
      <c r="E47" s="143">
        <v>0</v>
      </c>
      <c r="F47" s="25" t="s">
        <v>1026</v>
      </c>
      <c r="G47" s="218" t="s">
        <v>1027</v>
      </c>
      <c r="H47" s="40" t="s">
        <v>1028</v>
      </c>
      <c r="I47" s="41">
        <v>0</v>
      </c>
      <c r="J47" s="41">
        <v>1</v>
      </c>
      <c r="K47" s="219">
        <f t="shared" si="4"/>
        <v>1</v>
      </c>
      <c r="L47" s="41">
        <v>0</v>
      </c>
      <c r="M47" s="41">
        <v>1</v>
      </c>
      <c r="N47" s="226">
        <f t="shared" si="5"/>
        <v>1</v>
      </c>
      <c r="O47" s="219">
        <f t="shared" si="6"/>
        <v>2</v>
      </c>
      <c r="P47" s="34" t="s">
        <v>1021</v>
      </c>
      <c r="Q47" s="34" t="s">
        <v>754</v>
      </c>
      <c r="R47" s="147">
        <v>10</v>
      </c>
      <c r="S47" s="33" t="str">
        <f t="shared" si="7"/>
        <v>No hay Programación</v>
      </c>
      <c r="T47" s="34" t="str">
        <f t="shared" si="0"/>
        <v>De acuerdo con lo programado</v>
      </c>
      <c r="U47" s="227" t="s">
        <v>992</v>
      </c>
      <c r="V47" s="32">
        <v>1</v>
      </c>
      <c r="W47" s="33">
        <f t="shared" si="8"/>
        <v>1</v>
      </c>
      <c r="X47" s="34" t="str">
        <f t="shared" si="1"/>
        <v>De acuerdo con lo programado</v>
      </c>
      <c r="Y47" s="34"/>
      <c r="Z47" s="35">
        <v>1</v>
      </c>
      <c r="AA47" s="33">
        <f t="shared" si="9"/>
        <v>1</v>
      </c>
      <c r="AB47" s="34" t="str">
        <f t="shared" si="2"/>
        <v>De acuerdo con lo programado</v>
      </c>
      <c r="AC47" s="36"/>
      <c r="AD47" s="32">
        <v>0</v>
      </c>
      <c r="AE47" s="33" t="str">
        <f t="shared" si="10"/>
        <v>No hay Programación</v>
      </c>
      <c r="AF47" s="34" t="str">
        <f t="shared" si="3"/>
        <v>De acuerdo con lo programado</v>
      </c>
      <c r="AG47" s="34"/>
      <c r="AH47" s="147">
        <f t="shared" si="11"/>
        <v>12</v>
      </c>
      <c r="AI47" s="37">
        <f t="shared" si="12"/>
        <v>6</v>
      </c>
      <c r="AJ47" s="34" t="str">
        <f t="shared" si="13"/>
        <v>Cumplio</v>
      </c>
      <c r="AK47" s="34"/>
    </row>
    <row r="48" spans="1:37" s="216" customFormat="1" ht="53.1" customHeight="1" thickTop="1" thickBot="1">
      <c r="A48" s="142">
        <f t="shared" si="14"/>
        <v>17</v>
      </c>
      <c r="B48" s="143">
        <v>0</v>
      </c>
      <c r="C48" s="143">
        <v>0</v>
      </c>
      <c r="D48" s="143">
        <v>0</v>
      </c>
      <c r="E48" s="143">
        <v>0</v>
      </c>
      <c r="F48" s="25" t="s">
        <v>1029</v>
      </c>
      <c r="G48" s="218" t="s">
        <v>1030</v>
      </c>
      <c r="H48" s="40" t="s">
        <v>1031</v>
      </c>
      <c r="I48" s="41">
        <v>1</v>
      </c>
      <c r="J48" s="41">
        <v>1</v>
      </c>
      <c r="K48" s="219">
        <f t="shared" si="4"/>
        <v>2</v>
      </c>
      <c r="L48" s="41">
        <v>1</v>
      </c>
      <c r="M48" s="41">
        <v>1</v>
      </c>
      <c r="N48" s="226">
        <f t="shared" si="5"/>
        <v>2</v>
      </c>
      <c r="O48" s="219">
        <f t="shared" si="6"/>
        <v>4</v>
      </c>
      <c r="P48" s="34" t="s">
        <v>973</v>
      </c>
      <c r="Q48" s="34" t="s">
        <v>754</v>
      </c>
      <c r="R48" s="147">
        <v>1</v>
      </c>
      <c r="S48" s="33">
        <f t="shared" si="7"/>
        <v>1</v>
      </c>
      <c r="T48" s="34" t="str">
        <f t="shared" si="0"/>
        <v>De acuerdo con lo programado</v>
      </c>
      <c r="U48" s="227" t="s">
        <v>992</v>
      </c>
      <c r="V48" s="32">
        <v>1</v>
      </c>
      <c r="W48" s="33">
        <f t="shared" si="8"/>
        <v>1</v>
      </c>
      <c r="X48" s="34" t="str">
        <f t="shared" si="1"/>
        <v>De acuerdo con lo programado</v>
      </c>
      <c r="Y48" s="34"/>
      <c r="Z48" s="35">
        <v>1</v>
      </c>
      <c r="AA48" s="33">
        <f t="shared" si="9"/>
        <v>0.5</v>
      </c>
      <c r="AB48" s="34" t="str">
        <f t="shared" si="2"/>
        <v>Atraso Leve</v>
      </c>
      <c r="AC48" s="36"/>
      <c r="AD48" s="32">
        <v>0</v>
      </c>
      <c r="AE48" s="33">
        <f t="shared" si="10"/>
        <v>0</v>
      </c>
      <c r="AF48" s="34" t="str">
        <f t="shared" si="3"/>
        <v>En riesgo en cumplimiento</v>
      </c>
      <c r="AG48" s="34"/>
      <c r="AH48" s="147">
        <f t="shared" si="11"/>
        <v>3</v>
      </c>
      <c r="AI48" s="37">
        <f t="shared" si="12"/>
        <v>0.75</v>
      </c>
      <c r="AJ48" s="34" t="str">
        <f t="shared" si="13"/>
        <v>Cumplio</v>
      </c>
      <c r="AK48" s="34"/>
    </row>
    <row r="49" spans="1:37" s="216" customFormat="1" ht="53.1" customHeight="1" thickTop="1" thickBot="1">
      <c r="A49" s="142">
        <f t="shared" si="14"/>
        <v>18</v>
      </c>
      <c r="B49" s="143">
        <v>0</v>
      </c>
      <c r="C49" s="143">
        <v>0</v>
      </c>
      <c r="D49" s="143">
        <v>0</v>
      </c>
      <c r="E49" s="143">
        <v>0</v>
      </c>
      <c r="F49" s="25" t="s">
        <v>1032</v>
      </c>
      <c r="G49" s="218" t="s">
        <v>1033</v>
      </c>
      <c r="H49" s="40" t="s">
        <v>1034</v>
      </c>
      <c r="I49" s="41">
        <v>0</v>
      </c>
      <c r="J49" s="41">
        <v>1</v>
      </c>
      <c r="K49" s="219">
        <f t="shared" si="4"/>
        <v>1</v>
      </c>
      <c r="L49" s="41">
        <v>1</v>
      </c>
      <c r="M49" s="41">
        <v>1</v>
      </c>
      <c r="N49" s="226">
        <f t="shared" si="5"/>
        <v>2</v>
      </c>
      <c r="O49" s="219">
        <f t="shared" si="6"/>
        <v>3</v>
      </c>
      <c r="P49" s="34"/>
      <c r="Q49" s="146"/>
      <c r="R49" s="147">
        <v>0</v>
      </c>
      <c r="S49" s="33" t="str">
        <f t="shared" si="7"/>
        <v>No hay Programación</v>
      </c>
      <c r="T49" s="34" t="str">
        <f t="shared" si="0"/>
        <v>De acuerdo con lo programado</v>
      </c>
      <c r="U49" s="227" t="s">
        <v>1035</v>
      </c>
      <c r="V49" s="32">
        <v>2</v>
      </c>
      <c r="W49" s="33">
        <f t="shared" si="8"/>
        <v>2</v>
      </c>
      <c r="X49" s="34" t="str">
        <f t="shared" si="1"/>
        <v>De acuerdo con lo programado</v>
      </c>
      <c r="Y49" s="34" t="s">
        <v>1036</v>
      </c>
      <c r="Z49" s="35">
        <v>4</v>
      </c>
      <c r="AA49" s="33">
        <f t="shared" si="9"/>
        <v>4</v>
      </c>
      <c r="AB49" s="34" t="str">
        <f t="shared" si="2"/>
        <v>De acuerdo con lo programado</v>
      </c>
      <c r="AC49" s="36"/>
      <c r="AD49" s="32">
        <v>5</v>
      </c>
      <c r="AE49" s="33">
        <f t="shared" si="10"/>
        <v>5</v>
      </c>
      <c r="AF49" s="34" t="str">
        <f t="shared" si="3"/>
        <v>De acuerdo con lo programado</v>
      </c>
      <c r="AG49" s="34"/>
      <c r="AH49" s="147">
        <f t="shared" si="11"/>
        <v>11</v>
      </c>
      <c r="AI49" s="37">
        <f t="shared" si="12"/>
        <v>3.6666666666666665</v>
      </c>
      <c r="AJ49" s="34" t="str">
        <f t="shared" si="13"/>
        <v>Cumplio</v>
      </c>
      <c r="AK49" s="34"/>
    </row>
    <row r="50" spans="1:37" s="216" customFormat="1" ht="53.1" customHeight="1" thickTop="1" thickBot="1">
      <c r="A50" s="158" t="s">
        <v>510</v>
      </c>
      <c r="B50" s="158"/>
      <c r="C50" s="158"/>
      <c r="D50" s="158"/>
      <c r="E50" s="158"/>
      <c r="F50" s="158"/>
      <c r="G50" s="158"/>
      <c r="H50" s="233"/>
      <c r="I50" s="158"/>
      <c r="J50" s="158"/>
      <c r="K50" s="158"/>
      <c r="L50" s="158"/>
      <c r="M50" s="158"/>
      <c r="N50" s="158"/>
      <c r="O50" s="158"/>
      <c r="P50" s="158"/>
      <c r="Q50" s="234"/>
      <c r="R50" s="235" t="s">
        <v>992</v>
      </c>
      <c r="S50" s="158"/>
      <c r="T50" s="235" t="s">
        <v>992</v>
      </c>
      <c r="U50" s="235" t="s">
        <v>992</v>
      </c>
      <c r="V50" s="235" t="s">
        <v>992</v>
      </c>
      <c r="W50" s="235" t="s">
        <v>992</v>
      </c>
      <c r="X50" s="235" t="s">
        <v>992</v>
      </c>
      <c r="Y50" s="235" t="s">
        <v>992</v>
      </c>
      <c r="Z50" s="236" t="s">
        <v>992</v>
      </c>
      <c r="AA50" s="235" t="s">
        <v>992</v>
      </c>
      <c r="AB50" s="235" t="s">
        <v>992</v>
      </c>
      <c r="AC50" s="236" t="s">
        <v>992</v>
      </c>
      <c r="AD50" s="235" t="s">
        <v>992</v>
      </c>
      <c r="AE50" s="235" t="s">
        <v>992</v>
      </c>
      <c r="AF50" s="235" t="s">
        <v>992</v>
      </c>
      <c r="AG50" s="235" t="s">
        <v>992</v>
      </c>
      <c r="AH50" s="235" t="s">
        <v>992</v>
      </c>
      <c r="AI50" s="235" t="s">
        <v>992</v>
      </c>
      <c r="AJ50" s="34"/>
      <c r="AK50" s="235" t="s">
        <v>992</v>
      </c>
    </row>
    <row r="51" spans="1:37" s="216" customFormat="1" ht="53.1" customHeight="1" thickTop="1" thickBot="1">
      <c r="A51" s="142">
        <f>A49+1</f>
        <v>19</v>
      </c>
      <c r="B51" s="143">
        <v>0</v>
      </c>
      <c r="C51" s="143">
        <v>0</v>
      </c>
      <c r="D51" s="143">
        <v>0</v>
      </c>
      <c r="E51" s="143">
        <v>0</v>
      </c>
      <c r="F51" s="25" t="s">
        <v>1037</v>
      </c>
      <c r="G51" s="218" t="s">
        <v>1038</v>
      </c>
      <c r="H51" s="40" t="s">
        <v>1009</v>
      </c>
      <c r="I51" s="237">
        <v>0</v>
      </c>
      <c r="J51" s="237">
        <v>0</v>
      </c>
      <c r="K51" s="219">
        <f>I51+J51</f>
        <v>0</v>
      </c>
      <c r="L51" s="237">
        <v>0</v>
      </c>
      <c r="M51" s="237">
        <v>0</v>
      </c>
      <c r="N51" s="219">
        <f>L51+M51</f>
        <v>0</v>
      </c>
      <c r="O51" s="219">
        <f>K51+N51</f>
        <v>0</v>
      </c>
      <c r="P51" s="34" t="s">
        <v>1039</v>
      </c>
      <c r="Q51" s="34" t="s">
        <v>754</v>
      </c>
      <c r="R51" s="147">
        <v>28</v>
      </c>
      <c r="S51" s="33" t="str">
        <f t="shared" ref="S51:S59" si="15">IF(R51="","No hay ejecución",IF(AND(I51=0),"No hay Programación", R51/I51))</f>
        <v>No hay Programación</v>
      </c>
      <c r="T51" s="34" t="str">
        <f t="shared" si="0"/>
        <v>De acuerdo con lo programado</v>
      </c>
      <c r="U51" s="227" t="s">
        <v>992</v>
      </c>
      <c r="V51" s="32">
        <v>19</v>
      </c>
      <c r="W51" s="33" t="str">
        <f t="shared" si="8"/>
        <v>No hay Programación</v>
      </c>
      <c r="X51" s="34" t="str">
        <f t="shared" si="1"/>
        <v>De acuerdo con lo programado</v>
      </c>
      <c r="Y51" s="34"/>
      <c r="Z51" s="35">
        <v>53</v>
      </c>
      <c r="AA51" s="33" t="str">
        <f t="shared" si="9"/>
        <v>No hay Programación</v>
      </c>
      <c r="AB51" s="34" t="str">
        <f t="shared" si="2"/>
        <v>De acuerdo con lo programado</v>
      </c>
      <c r="AC51" s="36"/>
      <c r="AD51" s="32">
        <v>55</v>
      </c>
      <c r="AE51" s="33" t="str">
        <f t="shared" si="10"/>
        <v>No hay Programación</v>
      </c>
      <c r="AF51" s="34" t="str">
        <f t="shared" si="3"/>
        <v>De acuerdo con lo programado</v>
      </c>
      <c r="AG51" s="34"/>
      <c r="AH51" s="147">
        <f t="shared" si="11"/>
        <v>155</v>
      </c>
      <c r="AI51" s="37" t="str">
        <f t="shared" si="12"/>
        <v>No hay Programación</v>
      </c>
      <c r="AJ51" s="34" t="str">
        <f t="shared" ref="AJ51:AJ59" si="16">IF(AI44="No hay ejecución","NA",IF(AI44&gt;=85%,"Cumplio",IF(AI44&lt;84.99%,"No cumplio")))</f>
        <v>Cumplio</v>
      </c>
      <c r="AK51" s="34"/>
    </row>
    <row r="52" spans="1:37" s="216" customFormat="1" ht="53.1" customHeight="1" thickTop="1" thickBot="1">
      <c r="A52" s="142">
        <f>A51+1</f>
        <v>20</v>
      </c>
      <c r="B52" s="143">
        <v>0</v>
      </c>
      <c r="C52" s="143">
        <v>0</v>
      </c>
      <c r="D52" s="143">
        <v>0</v>
      </c>
      <c r="E52" s="143">
        <v>0</v>
      </c>
      <c r="F52" s="25" t="s">
        <v>1040</v>
      </c>
      <c r="G52" s="218" t="s">
        <v>1041</v>
      </c>
      <c r="H52" s="40" t="s">
        <v>1042</v>
      </c>
      <c r="I52" s="237">
        <v>0</v>
      </c>
      <c r="J52" s="237">
        <v>0</v>
      </c>
      <c r="K52" s="219">
        <f t="shared" ref="K52:K59" si="17">I52+J52</f>
        <v>0</v>
      </c>
      <c r="L52" s="237">
        <v>0</v>
      </c>
      <c r="M52" s="237">
        <v>0</v>
      </c>
      <c r="N52" s="219">
        <f t="shared" ref="N52:N59" si="18">L52+M52</f>
        <v>0</v>
      </c>
      <c r="O52" s="219">
        <f t="shared" ref="O52:O59" si="19">K52+N52</f>
        <v>0</v>
      </c>
      <c r="P52" s="34" t="s">
        <v>1043</v>
      </c>
      <c r="Q52" s="34" t="s">
        <v>754</v>
      </c>
      <c r="R52" s="147">
        <v>86</v>
      </c>
      <c r="S52" s="33" t="str">
        <f t="shared" si="15"/>
        <v>No hay Programación</v>
      </c>
      <c r="T52" s="34" t="str">
        <f t="shared" si="0"/>
        <v>De acuerdo con lo programado</v>
      </c>
      <c r="U52" s="227" t="s">
        <v>992</v>
      </c>
      <c r="V52" s="32">
        <v>168</v>
      </c>
      <c r="W52" s="33" t="str">
        <f t="shared" si="8"/>
        <v>No hay Programación</v>
      </c>
      <c r="X52" s="34" t="str">
        <f t="shared" si="1"/>
        <v>De acuerdo con lo programado</v>
      </c>
      <c r="Y52" s="34"/>
      <c r="Z52" s="35">
        <v>165</v>
      </c>
      <c r="AA52" s="33" t="str">
        <f t="shared" si="9"/>
        <v>No hay Programación</v>
      </c>
      <c r="AB52" s="34" t="str">
        <f t="shared" si="2"/>
        <v>De acuerdo con lo programado</v>
      </c>
      <c r="AC52" s="36"/>
      <c r="AD52" s="32">
        <v>228</v>
      </c>
      <c r="AE52" s="33" t="str">
        <f t="shared" si="10"/>
        <v>No hay Programación</v>
      </c>
      <c r="AF52" s="34" t="str">
        <f t="shared" si="3"/>
        <v>De acuerdo con lo programado</v>
      </c>
      <c r="AG52" s="34"/>
      <c r="AH52" s="147">
        <f t="shared" si="11"/>
        <v>647</v>
      </c>
      <c r="AI52" s="37" t="str">
        <f t="shared" si="12"/>
        <v>No hay Programación</v>
      </c>
      <c r="AJ52" s="34" t="str">
        <f t="shared" si="16"/>
        <v>Cumplio</v>
      </c>
      <c r="AK52" s="34"/>
    </row>
    <row r="53" spans="1:37" s="216" customFormat="1" ht="53.1" customHeight="1" thickTop="1" thickBot="1">
      <c r="A53" s="142">
        <f t="shared" ref="A53:A59" si="20">A52+1</f>
        <v>21</v>
      </c>
      <c r="B53" s="143">
        <v>0</v>
      </c>
      <c r="C53" s="143">
        <v>0</v>
      </c>
      <c r="D53" s="143">
        <v>0</v>
      </c>
      <c r="E53" s="143">
        <v>0</v>
      </c>
      <c r="F53" s="25" t="s">
        <v>1044</v>
      </c>
      <c r="G53" s="218" t="s">
        <v>1045</v>
      </c>
      <c r="H53" s="40" t="s">
        <v>1046</v>
      </c>
      <c r="I53" s="237">
        <v>0</v>
      </c>
      <c r="J53" s="237">
        <v>0</v>
      </c>
      <c r="K53" s="219">
        <f t="shared" si="17"/>
        <v>0</v>
      </c>
      <c r="L53" s="237">
        <v>0</v>
      </c>
      <c r="M53" s="237">
        <v>0</v>
      </c>
      <c r="N53" s="219">
        <f t="shared" si="18"/>
        <v>0</v>
      </c>
      <c r="O53" s="219">
        <f t="shared" si="19"/>
        <v>0</v>
      </c>
      <c r="P53" s="34" t="s">
        <v>1039</v>
      </c>
      <c r="Q53" s="34" t="s">
        <v>754</v>
      </c>
      <c r="R53" s="147">
        <v>130</v>
      </c>
      <c r="S53" s="33" t="str">
        <f t="shared" si="15"/>
        <v>No hay Programación</v>
      </c>
      <c r="T53" s="34" t="str">
        <f t="shared" si="0"/>
        <v>De acuerdo con lo programado</v>
      </c>
      <c r="U53" s="227" t="s">
        <v>992</v>
      </c>
      <c r="V53" s="32">
        <v>94</v>
      </c>
      <c r="W53" s="33" t="str">
        <f t="shared" si="8"/>
        <v>No hay Programación</v>
      </c>
      <c r="X53" s="34" t="str">
        <f t="shared" si="1"/>
        <v>De acuerdo con lo programado</v>
      </c>
      <c r="Y53" s="34"/>
      <c r="Z53" s="35">
        <v>215</v>
      </c>
      <c r="AA53" s="33" t="str">
        <f t="shared" si="9"/>
        <v>No hay Programación</v>
      </c>
      <c r="AB53" s="34" t="str">
        <f t="shared" si="2"/>
        <v>De acuerdo con lo programado</v>
      </c>
      <c r="AC53" s="36"/>
      <c r="AD53" s="32">
        <v>86</v>
      </c>
      <c r="AE53" s="33" t="str">
        <f t="shared" si="10"/>
        <v>No hay Programación</v>
      </c>
      <c r="AF53" s="34" t="str">
        <f t="shared" si="3"/>
        <v>De acuerdo con lo programado</v>
      </c>
      <c r="AG53" s="34"/>
      <c r="AH53" s="147">
        <f t="shared" si="11"/>
        <v>525</v>
      </c>
      <c r="AI53" s="37" t="str">
        <f t="shared" si="12"/>
        <v>No hay Programación</v>
      </c>
      <c r="AJ53" s="34" t="str">
        <f t="shared" si="16"/>
        <v>Cumplio</v>
      </c>
      <c r="AK53" s="34"/>
    </row>
    <row r="54" spans="1:37" s="216" customFormat="1" ht="53.1" customHeight="1" thickTop="1" thickBot="1">
      <c r="A54" s="142">
        <f t="shared" si="20"/>
        <v>22</v>
      </c>
      <c r="B54" s="143">
        <v>0</v>
      </c>
      <c r="C54" s="143">
        <v>0</v>
      </c>
      <c r="D54" s="143">
        <v>0</v>
      </c>
      <c r="E54" s="143">
        <v>0</v>
      </c>
      <c r="F54" s="25" t="s">
        <v>1047</v>
      </c>
      <c r="G54" s="218" t="s">
        <v>1048</v>
      </c>
      <c r="H54" s="40" t="s">
        <v>1049</v>
      </c>
      <c r="I54" s="237">
        <v>0</v>
      </c>
      <c r="J54" s="237">
        <v>0</v>
      </c>
      <c r="K54" s="219">
        <f t="shared" si="17"/>
        <v>0</v>
      </c>
      <c r="L54" s="237">
        <v>0</v>
      </c>
      <c r="M54" s="237">
        <v>0</v>
      </c>
      <c r="N54" s="219">
        <f t="shared" si="18"/>
        <v>0</v>
      </c>
      <c r="O54" s="219">
        <f t="shared" si="19"/>
        <v>0</v>
      </c>
      <c r="P54" s="34" t="s">
        <v>1039</v>
      </c>
      <c r="Q54" s="34" t="s">
        <v>754</v>
      </c>
      <c r="R54" s="147">
        <v>0</v>
      </c>
      <c r="S54" s="33" t="str">
        <f t="shared" si="15"/>
        <v>No hay Programación</v>
      </c>
      <c r="T54" s="34" t="str">
        <f t="shared" si="0"/>
        <v>De acuerdo con lo programado</v>
      </c>
      <c r="U54" s="227" t="s">
        <v>992</v>
      </c>
      <c r="V54" s="32">
        <v>1</v>
      </c>
      <c r="W54" s="33" t="str">
        <f t="shared" si="8"/>
        <v>No hay Programación</v>
      </c>
      <c r="X54" s="34" t="str">
        <f t="shared" si="1"/>
        <v>De acuerdo con lo programado</v>
      </c>
      <c r="Y54" s="34"/>
      <c r="Z54" s="35">
        <v>6</v>
      </c>
      <c r="AA54" s="33" t="str">
        <f t="shared" si="9"/>
        <v>No hay Programación</v>
      </c>
      <c r="AB54" s="34" t="str">
        <f t="shared" si="2"/>
        <v>De acuerdo con lo programado</v>
      </c>
      <c r="AC54" s="36"/>
      <c r="AD54" s="32">
        <v>4</v>
      </c>
      <c r="AE54" s="33" t="str">
        <f t="shared" si="10"/>
        <v>No hay Programación</v>
      </c>
      <c r="AF54" s="34" t="str">
        <f t="shared" si="3"/>
        <v>De acuerdo con lo programado</v>
      </c>
      <c r="AG54" s="34"/>
      <c r="AH54" s="147">
        <f t="shared" si="11"/>
        <v>11</v>
      </c>
      <c r="AI54" s="37" t="str">
        <f t="shared" si="12"/>
        <v>No hay Programación</v>
      </c>
      <c r="AJ54" s="34" t="str">
        <f t="shared" si="16"/>
        <v>Cumplio</v>
      </c>
      <c r="AK54" s="34"/>
    </row>
    <row r="55" spans="1:37" s="216" customFormat="1" ht="53.1" customHeight="1" thickTop="1" thickBot="1">
      <c r="A55" s="142">
        <f t="shared" si="20"/>
        <v>23</v>
      </c>
      <c r="B55" s="143">
        <v>0</v>
      </c>
      <c r="C55" s="143">
        <v>0</v>
      </c>
      <c r="D55" s="143">
        <v>0</v>
      </c>
      <c r="E55" s="143">
        <v>0</v>
      </c>
      <c r="F55" s="25" t="s">
        <v>1050</v>
      </c>
      <c r="G55" s="218" t="s">
        <v>1051</v>
      </c>
      <c r="H55" s="40" t="s">
        <v>1052</v>
      </c>
      <c r="I55" s="237">
        <v>0</v>
      </c>
      <c r="J55" s="237">
        <v>0</v>
      </c>
      <c r="K55" s="219">
        <f t="shared" si="17"/>
        <v>0</v>
      </c>
      <c r="L55" s="237">
        <v>0</v>
      </c>
      <c r="M55" s="237">
        <v>0</v>
      </c>
      <c r="N55" s="219">
        <f t="shared" si="18"/>
        <v>0</v>
      </c>
      <c r="O55" s="219">
        <f t="shared" si="19"/>
        <v>0</v>
      </c>
      <c r="P55" s="34" t="s">
        <v>1021</v>
      </c>
      <c r="Q55" s="34" t="s">
        <v>754</v>
      </c>
      <c r="R55" s="147">
        <v>0</v>
      </c>
      <c r="S55" s="33" t="str">
        <f t="shared" si="15"/>
        <v>No hay Programación</v>
      </c>
      <c r="T55" s="34" t="str">
        <f t="shared" si="0"/>
        <v>De acuerdo con lo programado</v>
      </c>
      <c r="U55" s="227" t="s">
        <v>992</v>
      </c>
      <c r="V55" s="32">
        <v>0</v>
      </c>
      <c r="W55" s="33" t="str">
        <f t="shared" si="8"/>
        <v>No hay Programación</v>
      </c>
      <c r="X55" s="34" t="str">
        <f t="shared" si="1"/>
        <v>De acuerdo con lo programado</v>
      </c>
      <c r="Y55" s="34"/>
      <c r="Z55" s="35">
        <v>0</v>
      </c>
      <c r="AA55" s="33" t="str">
        <f t="shared" si="9"/>
        <v>No hay Programación</v>
      </c>
      <c r="AB55" s="34" t="str">
        <f t="shared" si="2"/>
        <v>De acuerdo con lo programado</v>
      </c>
      <c r="AC55" s="36"/>
      <c r="AD55" s="32">
        <v>1</v>
      </c>
      <c r="AE55" s="33" t="str">
        <f t="shared" si="10"/>
        <v>No hay Programación</v>
      </c>
      <c r="AF55" s="34" t="str">
        <f t="shared" si="3"/>
        <v>De acuerdo con lo programado</v>
      </c>
      <c r="AG55" s="34"/>
      <c r="AH55" s="147">
        <f t="shared" si="11"/>
        <v>1</v>
      </c>
      <c r="AI55" s="37" t="str">
        <f t="shared" si="12"/>
        <v>No hay Programación</v>
      </c>
      <c r="AJ55" s="34" t="str">
        <f t="shared" si="16"/>
        <v>No cumplio</v>
      </c>
      <c r="AK55" s="34"/>
    </row>
    <row r="56" spans="1:37" s="216" customFormat="1" ht="53.1" customHeight="1" thickTop="1" thickBot="1">
      <c r="A56" s="142">
        <f t="shared" si="20"/>
        <v>24</v>
      </c>
      <c r="B56" s="143">
        <v>0</v>
      </c>
      <c r="C56" s="143">
        <v>0</v>
      </c>
      <c r="D56" s="143">
        <v>0</v>
      </c>
      <c r="E56" s="143">
        <v>0</v>
      </c>
      <c r="F56" s="25" t="s">
        <v>1053</v>
      </c>
      <c r="G56" s="218" t="s">
        <v>1054</v>
      </c>
      <c r="H56" s="40" t="s">
        <v>1055</v>
      </c>
      <c r="I56" s="237">
        <v>0</v>
      </c>
      <c r="J56" s="237">
        <v>0</v>
      </c>
      <c r="K56" s="219">
        <f t="shared" si="17"/>
        <v>0</v>
      </c>
      <c r="L56" s="237">
        <v>0</v>
      </c>
      <c r="M56" s="237">
        <v>0</v>
      </c>
      <c r="N56" s="219">
        <f t="shared" si="18"/>
        <v>0</v>
      </c>
      <c r="O56" s="219">
        <f t="shared" si="19"/>
        <v>0</v>
      </c>
      <c r="P56" s="34" t="s">
        <v>1021</v>
      </c>
      <c r="Q56" s="34" t="s">
        <v>754</v>
      </c>
      <c r="R56" s="147">
        <v>0</v>
      </c>
      <c r="S56" s="33" t="str">
        <f t="shared" si="15"/>
        <v>No hay Programación</v>
      </c>
      <c r="T56" s="34" t="str">
        <f t="shared" si="0"/>
        <v>De acuerdo con lo programado</v>
      </c>
      <c r="U56" s="227" t="s">
        <v>992</v>
      </c>
      <c r="V56" s="32">
        <v>0</v>
      </c>
      <c r="W56" s="33" t="str">
        <f t="shared" si="8"/>
        <v>No hay Programación</v>
      </c>
      <c r="X56" s="34" t="str">
        <f t="shared" si="1"/>
        <v>De acuerdo con lo programado</v>
      </c>
      <c r="Y56" s="34"/>
      <c r="Z56" s="35">
        <v>0</v>
      </c>
      <c r="AA56" s="33" t="str">
        <f t="shared" si="9"/>
        <v>No hay Programación</v>
      </c>
      <c r="AB56" s="34" t="str">
        <f t="shared" si="2"/>
        <v>De acuerdo con lo programado</v>
      </c>
      <c r="AC56" s="36"/>
      <c r="AD56" s="32">
        <v>1</v>
      </c>
      <c r="AE56" s="33" t="str">
        <f t="shared" si="10"/>
        <v>No hay Programación</v>
      </c>
      <c r="AF56" s="34" t="str">
        <f t="shared" si="3"/>
        <v>De acuerdo con lo programado</v>
      </c>
      <c r="AG56" s="34"/>
      <c r="AH56" s="147">
        <f t="shared" si="11"/>
        <v>1</v>
      </c>
      <c r="AI56" s="37" t="str">
        <f t="shared" si="12"/>
        <v>No hay Programación</v>
      </c>
      <c r="AJ56" s="34" t="str">
        <f t="shared" si="16"/>
        <v>Cumplio</v>
      </c>
      <c r="AK56" s="34"/>
    </row>
    <row r="57" spans="1:37" s="216" customFormat="1" ht="53.1" customHeight="1" thickTop="1" thickBot="1">
      <c r="A57" s="142">
        <f t="shared" si="20"/>
        <v>25</v>
      </c>
      <c r="B57" s="143">
        <v>0</v>
      </c>
      <c r="C57" s="143">
        <v>0</v>
      </c>
      <c r="D57" s="143">
        <v>0</v>
      </c>
      <c r="E57" s="143">
        <v>0</v>
      </c>
      <c r="F57" s="25" t="s">
        <v>1056</v>
      </c>
      <c r="G57" s="218" t="s">
        <v>1057</v>
      </c>
      <c r="H57" s="40" t="s">
        <v>1028</v>
      </c>
      <c r="I57" s="237">
        <v>0</v>
      </c>
      <c r="J57" s="237">
        <v>0</v>
      </c>
      <c r="K57" s="219">
        <f t="shared" si="17"/>
        <v>0</v>
      </c>
      <c r="L57" s="237">
        <v>0</v>
      </c>
      <c r="M57" s="237">
        <v>0</v>
      </c>
      <c r="N57" s="219">
        <f t="shared" si="18"/>
        <v>0</v>
      </c>
      <c r="O57" s="219">
        <f t="shared" si="19"/>
        <v>0</v>
      </c>
      <c r="P57" s="34" t="s">
        <v>1021</v>
      </c>
      <c r="Q57" s="34" t="s">
        <v>754</v>
      </c>
      <c r="R57" s="147">
        <v>10</v>
      </c>
      <c r="S57" s="33" t="str">
        <f t="shared" si="15"/>
        <v>No hay Programación</v>
      </c>
      <c r="T57" s="34" t="str">
        <f t="shared" si="0"/>
        <v>De acuerdo con lo programado</v>
      </c>
      <c r="U57" s="227" t="s">
        <v>992</v>
      </c>
      <c r="V57" s="32">
        <v>15</v>
      </c>
      <c r="W57" s="33" t="str">
        <f t="shared" si="8"/>
        <v>No hay Programación</v>
      </c>
      <c r="X57" s="34" t="str">
        <f t="shared" si="1"/>
        <v>De acuerdo con lo programado</v>
      </c>
      <c r="Y57" s="34"/>
      <c r="Z57" s="35">
        <v>17</v>
      </c>
      <c r="AA57" s="33" t="str">
        <f t="shared" si="9"/>
        <v>No hay Programación</v>
      </c>
      <c r="AB57" s="34" t="str">
        <f t="shared" si="2"/>
        <v>De acuerdo con lo programado</v>
      </c>
      <c r="AC57" s="36"/>
      <c r="AD57" s="32">
        <v>21</v>
      </c>
      <c r="AE57" s="33" t="str">
        <f t="shared" si="10"/>
        <v>No hay Programación</v>
      </c>
      <c r="AF57" s="34" t="str">
        <f t="shared" si="3"/>
        <v>De acuerdo con lo programado</v>
      </c>
      <c r="AG57" s="34"/>
      <c r="AH57" s="147">
        <f t="shared" si="11"/>
        <v>63</v>
      </c>
      <c r="AI57" s="37" t="str">
        <f t="shared" si="12"/>
        <v>No hay Programación</v>
      </c>
      <c r="AJ57" s="34" t="str">
        <f t="shared" si="16"/>
        <v>Cumplio</v>
      </c>
      <c r="AK57" s="34"/>
    </row>
    <row r="58" spans="1:37" s="216" customFormat="1" ht="53.1" customHeight="1" thickTop="1" thickBot="1">
      <c r="A58" s="142">
        <f t="shared" si="20"/>
        <v>26</v>
      </c>
      <c r="B58" s="143">
        <v>0</v>
      </c>
      <c r="C58" s="143">
        <v>0</v>
      </c>
      <c r="D58" s="143">
        <v>0</v>
      </c>
      <c r="E58" s="143">
        <v>0</v>
      </c>
      <c r="F58" s="25" t="s">
        <v>1058</v>
      </c>
      <c r="G58" s="218" t="s">
        <v>572</v>
      </c>
      <c r="H58" s="40" t="s">
        <v>1059</v>
      </c>
      <c r="I58" s="237">
        <v>0</v>
      </c>
      <c r="J58" s="237">
        <v>0</v>
      </c>
      <c r="K58" s="219">
        <f t="shared" si="17"/>
        <v>0</v>
      </c>
      <c r="L58" s="237">
        <v>0</v>
      </c>
      <c r="M58" s="237">
        <v>0</v>
      </c>
      <c r="N58" s="219">
        <f t="shared" si="18"/>
        <v>0</v>
      </c>
      <c r="O58" s="219">
        <f t="shared" si="19"/>
        <v>0</v>
      </c>
      <c r="P58" s="34" t="s">
        <v>1043</v>
      </c>
      <c r="Q58" s="34" t="s">
        <v>754</v>
      </c>
      <c r="R58" s="147">
        <v>945</v>
      </c>
      <c r="S58" s="33" t="str">
        <f t="shared" si="15"/>
        <v>No hay Programación</v>
      </c>
      <c r="T58" s="34" t="str">
        <f t="shared" si="0"/>
        <v>De acuerdo con lo programado</v>
      </c>
      <c r="U58" s="227" t="s">
        <v>992</v>
      </c>
      <c r="V58" s="32">
        <v>1219</v>
      </c>
      <c r="W58" s="33" t="str">
        <f t="shared" si="8"/>
        <v>No hay Programación</v>
      </c>
      <c r="X58" s="34" t="str">
        <f t="shared" si="1"/>
        <v>De acuerdo con lo programado</v>
      </c>
      <c r="Y58" s="34"/>
      <c r="Z58" s="35">
        <v>1225</v>
      </c>
      <c r="AA58" s="33" t="str">
        <f t="shared" si="9"/>
        <v>No hay Programación</v>
      </c>
      <c r="AB58" s="34" t="str">
        <f t="shared" si="2"/>
        <v>De acuerdo con lo programado</v>
      </c>
      <c r="AC58" s="36"/>
      <c r="AD58" s="32">
        <v>2196</v>
      </c>
      <c r="AE58" s="33" t="str">
        <f t="shared" si="10"/>
        <v>No hay Programación</v>
      </c>
      <c r="AF58" s="34" t="str">
        <f t="shared" si="3"/>
        <v>De acuerdo con lo programado</v>
      </c>
      <c r="AG58" s="34"/>
      <c r="AH58" s="147">
        <f t="shared" si="11"/>
        <v>5585</v>
      </c>
      <c r="AI58" s="37" t="str">
        <f t="shared" si="12"/>
        <v>No hay Programación</v>
      </c>
      <c r="AJ58" s="34" t="str">
        <f t="shared" si="16"/>
        <v>Cumplio</v>
      </c>
      <c r="AK58" s="34"/>
    </row>
    <row r="59" spans="1:37" s="216" customFormat="1" ht="53.1" customHeight="1" thickTop="1" thickBot="1">
      <c r="A59" s="142">
        <f t="shared" si="20"/>
        <v>27</v>
      </c>
      <c r="B59" s="143">
        <v>0</v>
      </c>
      <c r="C59" s="143">
        <v>0</v>
      </c>
      <c r="D59" s="143">
        <v>0</v>
      </c>
      <c r="E59" s="143">
        <v>0</v>
      </c>
      <c r="F59" s="25" t="s">
        <v>1060</v>
      </c>
      <c r="G59" s="218" t="s">
        <v>572</v>
      </c>
      <c r="H59" s="40" t="s">
        <v>1059</v>
      </c>
      <c r="I59" s="237">
        <v>0</v>
      </c>
      <c r="J59" s="237">
        <v>0</v>
      </c>
      <c r="K59" s="219">
        <f t="shared" si="17"/>
        <v>0</v>
      </c>
      <c r="L59" s="237">
        <v>0</v>
      </c>
      <c r="M59" s="237">
        <v>0</v>
      </c>
      <c r="N59" s="219">
        <f t="shared" si="18"/>
        <v>0</v>
      </c>
      <c r="O59" s="219">
        <f t="shared" si="19"/>
        <v>0</v>
      </c>
      <c r="P59" s="34" t="s">
        <v>1043</v>
      </c>
      <c r="Q59" s="34" t="s">
        <v>754</v>
      </c>
      <c r="R59" s="147">
        <v>51</v>
      </c>
      <c r="S59" s="33" t="str">
        <f t="shared" si="15"/>
        <v>No hay Programación</v>
      </c>
      <c r="T59" s="34" t="str">
        <f t="shared" si="0"/>
        <v>De acuerdo con lo programado</v>
      </c>
      <c r="U59" s="227" t="s">
        <v>992</v>
      </c>
      <c r="V59" s="32">
        <v>301</v>
      </c>
      <c r="W59" s="33" t="str">
        <f t="shared" si="8"/>
        <v>No hay Programación</v>
      </c>
      <c r="X59" s="34" t="str">
        <f t="shared" si="1"/>
        <v>De acuerdo con lo programado</v>
      </c>
      <c r="Y59" s="34"/>
      <c r="Z59" s="35">
        <v>121</v>
      </c>
      <c r="AA59" s="33" t="str">
        <f t="shared" si="9"/>
        <v>No hay Programación</v>
      </c>
      <c r="AB59" s="34" t="str">
        <f t="shared" si="2"/>
        <v>De acuerdo con lo programado</v>
      </c>
      <c r="AC59" s="36"/>
      <c r="AD59" s="32">
        <v>0</v>
      </c>
      <c r="AE59" s="33" t="str">
        <f t="shared" si="10"/>
        <v>No hay Programación</v>
      </c>
      <c r="AF59" s="34" t="str">
        <f t="shared" si="3"/>
        <v>De acuerdo con lo programado</v>
      </c>
      <c r="AG59" s="34"/>
      <c r="AH59" s="147">
        <f t="shared" si="11"/>
        <v>473</v>
      </c>
      <c r="AI59" s="37" t="str">
        <f t="shared" si="12"/>
        <v>No hay Programación</v>
      </c>
      <c r="AJ59" s="34" t="str">
        <f t="shared" si="16"/>
        <v>Cumplio</v>
      </c>
      <c r="AK59" s="34"/>
    </row>
    <row r="60" spans="1:37" s="216" customFormat="1" ht="15.6" thickTop="1" thickBot="1">
      <c r="A60" s="161"/>
      <c r="B60" s="161"/>
      <c r="C60" s="161"/>
      <c r="D60" s="161"/>
      <c r="E60" s="161"/>
      <c r="F60" s="50"/>
      <c r="G60" s="51"/>
      <c r="H60" s="51"/>
      <c r="I60" s="52"/>
      <c r="J60" s="52"/>
      <c r="K60" s="238"/>
      <c r="L60" s="52"/>
      <c r="M60" s="52"/>
      <c r="N60" s="52"/>
      <c r="O60" s="238"/>
      <c r="P60" s="52"/>
      <c r="Q60" s="52"/>
      <c r="R60" s="133"/>
      <c r="S60" s="133"/>
      <c r="T60" s="133"/>
      <c r="U60" s="134"/>
      <c r="V60" s="133"/>
      <c r="W60" s="133"/>
      <c r="X60" s="133"/>
      <c r="Y60" s="133"/>
      <c r="Z60" s="133"/>
      <c r="AA60" s="133"/>
      <c r="AB60" s="133"/>
      <c r="AC60" s="163"/>
      <c r="AD60" s="133"/>
      <c r="AE60" s="133"/>
    </row>
    <row r="61" spans="1:37" s="216" customFormat="1" ht="15.6" thickTop="1" thickBot="1">
      <c r="A61" s="461" t="s">
        <v>168</v>
      </c>
      <c r="B61" s="462"/>
      <c r="C61" s="462"/>
      <c r="D61" s="462"/>
      <c r="E61" s="462"/>
      <c r="F61" s="58"/>
      <c r="G61" s="55"/>
      <c r="H61" s="55"/>
      <c r="I61" s="52"/>
      <c r="J61" s="52"/>
      <c r="K61" s="238"/>
      <c r="L61" s="52"/>
      <c r="M61" s="52"/>
      <c r="N61" s="52"/>
      <c r="O61" s="238"/>
      <c r="P61" s="52"/>
      <c r="Q61" s="52"/>
      <c r="R61" s="133"/>
      <c r="S61" s="133"/>
      <c r="T61" s="133"/>
      <c r="U61" s="134"/>
      <c r="V61" s="133"/>
      <c r="W61" s="133"/>
      <c r="X61" s="133"/>
      <c r="Y61" s="133"/>
      <c r="Z61" s="133"/>
      <c r="AA61" s="133"/>
      <c r="AB61" s="133"/>
      <c r="AC61" s="133"/>
      <c r="AD61" s="133"/>
      <c r="AE61" s="133"/>
    </row>
    <row r="62" spans="1:37" s="216" customFormat="1" ht="15.6" thickTop="1" thickBot="1">
      <c r="A62" s="164"/>
      <c r="B62" s="164"/>
      <c r="C62" s="164"/>
      <c r="D62" s="164"/>
      <c r="E62" s="164"/>
      <c r="F62" s="57"/>
      <c r="G62" s="55"/>
      <c r="H62" s="55"/>
      <c r="I62" s="52"/>
      <c r="J62" s="52"/>
      <c r="K62" s="238"/>
      <c r="L62" s="52"/>
      <c r="M62" s="52"/>
      <c r="N62" s="52"/>
      <c r="O62" s="238"/>
      <c r="P62" s="52"/>
      <c r="Q62" s="52"/>
      <c r="R62" s="133"/>
      <c r="S62" s="133"/>
      <c r="T62" s="133"/>
      <c r="U62" s="134"/>
      <c r="V62" s="133"/>
      <c r="W62" s="133"/>
      <c r="X62" s="133"/>
      <c r="Y62" s="133"/>
      <c r="Z62" s="133"/>
      <c r="AA62" s="133"/>
      <c r="AB62" s="133"/>
      <c r="AC62" s="133"/>
      <c r="AD62" s="133"/>
      <c r="AE62" s="133"/>
    </row>
    <row r="63" spans="1:37" s="216" customFormat="1" ht="15.6" thickTop="1" thickBot="1">
      <c r="A63" s="463" t="s">
        <v>170</v>
      </c>
      <c r="B63" s="464"/>
      <c r="C63" s="464"/>
      <c r="D63" s="464"/>
      <c r="E63" s="464"/>
      <c r="F63" s="58"/>
      <c r="G63" s="55"/>
      <c r="H63" s="55"/>
      <c r="I63" s="52"/>
      <c r="J63" s="52"/>
      <c r="K63" s="238"/>
      <c r="L63" s="52"/>
      <c r="M63" s="52"/>
      <c r="N63" s="52"/>
      <c r="O63" s="238"/>
      <c r="P63" s="52"/>
      <c r="Q63" s="52"/>
      <c r="R63" s="133"/>
      <c r="S63" s="133"/>
      <c r="T63" s="133"/>
      <c r="U63" s="134"/>
      <c r="V63" s="133"/>
      <c r="W63" s="133"/>
      <c r="X63" s="133"/>
      <c r="Y63" s="133"/>
      <c r="Z63" s="133"/>
      <c r="AA63" s="133"/>
      <c r="AB63" s="133"/>
      <c r="AC63" s="133"/>
      <c r="AD63" s="133"/>
      <c r="AE63" s="133"/>
    </row>
    <row r="64" spans="1:37" s="216" customFormat="1" ht="15.6" thickTop="1" thickBot="1">
      <c r="A64" s="59"/>
      <c r="B64" s="59"/>
      <c r="C64" s="59"/>
      <c r="D64" s="59"/>
      <c r="E64" s="59"/>
      <c r="F64" s="60"/>
      <c r="G64" s="55"/>
      <c r="H64" s="55"/>
      <c r="I64" s="52"/>
      <c r="J64" s="52"/>
      <c r="K64" s="238"/>
      <c r="L64" s="52"/>
      <c r="M64" s="52"/>
      <c r="N64" s="52"/>
      <c r="O64" s="238"/>
      <c r="P64" s="52"/>
      <c r="Q64" s="52"/>
      <c r="R64" s="133"/>
      <c r="S64" s="133"/>
      <c r="T64" s="133"/>
      <c r="U64" s="134"/>
      <c r="V64" s="133"/>
      <c r="W64" s="133"/>
      <c r="X64" s="133"/>
      <c r="Y64" s="133"/>
      <c r="Z64" s="133"/>
      <c r="AA64" s="133"/>
      <c r="AB64" s="133"/>
      <c r="AC64" s="133"/>
      <c r="AD64" s="133"/>
      <c r="AE64" s="133"/>
    </row>
    <row r="65" spans="1:31" s="216" customFormat="1" ht="15.6" thickTop="1" thickBot="1">
      <c r="A65" s="166" t="s">
        <v>171</v>
      </c>
      <c r="B65" s="161"/>
      <c r="C65" s="167"/>
      <c r="D65" s="161"/>
      <c r="E65" s="161"/>
      <c r="F65" s="50"/>
      <c r="G65" s="55"/>
      <c r="H65" s="55"/>
      <c r="I65" s="52"/>
      <c r="J65" s="52"/>
      <c r="K65" s="238"/>
      <c r="L65" s="52"/>
      <c r="M65" s="52"/>
      <c r="N65" s="52"/>
      <c r="O65" s="238"/>
      <c r="P65" s="52"/>
      <c r="Q65" s="52"/>
      <c r="R65" s="133"/>
      <c r="S65" s="133"/>
      <c r="T65" s="133"/>
      <c r="U65" s="134"/>
      <c r="V65" s="133"/>
      <c r="W65" s="133"/>
      <c r="X65" s="133"/>
      <c r="Y65" s="133"/>
      <c r="Z65" s="133"/>
      <c r="AA65" s="133"/>
      <c r="AB65" s="133"/>
      <c r="AC65" s="133"/>
      <c r="AD65" s="133"/>
      <c r="AE65" s="133"/>
    </row>
    <row r="66" spans="1:31" s="216" customFormat="1" ht="15.6" thickTop="1" thickBot="1">
      <c r="A66" s="168">
        <v>1</v>
      </c>
      <c r="B66" s="161" t="s">
        <v>172</v>
      </c>
      <c r="C66" s="167"/>
      <c r="D66" s="161"/>
      <c r="E66" s="161"/>
      <c r="F66" s="50"/>
      <c r="G66" s="55"/>
      <c r="H66" s="55"/>
      <c r="I66" s="52"/>
      <c r="J66" s="52"/>
      <c r="K66" s="238"/>
      <c r="L66" s="52"/>
      <c r="M66" s="52"/>
      <c r="N66" s="52"/>
      <c r="O66" s="238"/>
      <c r="P66" s="52"/>
      <c r="Q66" s="52"/>
      <c r="R66" s="133"/>
      <c r="S66" s="133"/>
      <c r="T66" s="133"/>
      <c r="U66" s="134"/>
      <c r="V66" s="133"/>
      <c r="W66" s="133"/>
      <c r="X66" s="133"/>
      <c r="Y66" s="133"/>
      <c r="Z66" s="133"/>
      <c r="AA66" s="133"/>
      <c r="AB66" s="133"/>
      <c r="AC66" s="133"/>
      <c r="AD66" s="133"/>
      <c r="AE66" s="133"/>
    </row>
    <row r="67" spans="1:31" s="216" customFormat="1" ht="15.6" thickTop="1" thickBot="1">
      <c r="A67" s="168">
        <v>2</v>
      </c>
      <c r="B67" s="161" t="s">
        <v>523</v>
      </c>
      <c r="C67" s="167"/>
      <c r="D67" s="161"/>
      <c r="E67" s="161"/>
      <c r="F67" s="50"/>
      <c r="G67" s="55"/>
      <c r="H67" s="55"/>
      <c r="I67" s="52"/>
      <c r="J67" s="52"/>
      <c r="K67" s="238"/>
      <c r="L67" s="52"/>
      <c r="M67" s="52"/>
      <c r="N67" s="52"/>
      <c r="O67" s="238"/>
      <c r="P67" s="52"/>
      <c r="Q67" s="52"/>
      <c r="R67" s="133"/>
      <c r="S67" s="133"/>
      <c r="T67" s="133"/>
      <c r="U67" s="134"/>
      <c r="V67" s="133"/>
      <c r="W67" s="133"/>
      <c r="X67" s="133"/>
      <c r="Y67" s="133"/>
      <c r="Z67" s="133"/>
      <c r="AA67" s="133"/>
      <c r="AB67" s="133"/>
      <c r="AC67" s="133"/>
      <c r="AD67" s="133"/>
      <c r="AE67" s="133"/>
    </row>
    <row r="68" spans="1:31" s="216" customFormat="1" ht="15.6" thickTop="1" thickBot="1">
      <c r="A68" s="168">
        <v>3</v>
      </c>
      <c r="B68" s="161" t="s">
        <v>174</v>
      </c>
      <c r="C68" s="169"/>
      <c r="D68" s="161"/>
      <c r="E68" s="161"/>
      <c r="F68" s="50"/>
      <c r="G68" s="171"/>
      <c r="H68" s="65"/>
      <c r="I68" s="52"/>
      <c r="J68" s="52"/>
      <c r="K68" s="238"/>
      <c r="L68" s="52"/>
      <c r="M68" s="52"/>
      <c r="N68" s="52"/>
      <c r="O68" s="238"/>
      <c r="P68" s="52"/>
      <c r="Q68" s="52"/>
      <c r="R68" s="133"/>
      <c r="S68" s="133"/>
      <c r="T68" s="133"/>
      <c r="U68" s="134"/>
      <c r="V68" s="133"/>
      <c r="W68" s="133"/>
      <c r="X68" s="133"/>
      <c r="Y68" s="133"/>
      <c r="Z68" s="133"/>
      <c r="AA68" s="133"/>
      <c r="AB68" s="133"/>
      <c r="AC68" s="133"/>
      <c r="AD68" s="133"/>
      <c r="AE68" s="133"/>
    </row>
    <row r="69" spans="1:31" s="216" customFormat="1" ht="15.6" thickTop="1" thickBot="1">
      <c r="A69" s="168">
        <v>4</v>
      </c>
      <c r="B69" s="161" t="s">
        <v>175</v>
      </c>
      <c r="C69" s="169"/>
      <c r="D69" s="161"/>
      <c r="E69" s="161"/>
      <c r="F69" s="50"/>
      <c r="G69" s="51"/>
      <c r="H69" s="51"/>
      <c r="I69" s="52"/>
      <c r="J69" s="52"/>
      <c r="K69" s="238"/>
      <c r="L69" s="52"/>
      <c r="M69" s="52"/>
      <c r="N69" s="52"/>
      <c r="O69" s="238"/>
      <c r="P69" s="52"/>
      <c r="Q69" s="52"/>
      <c r="R69" s="133"/>
      <c r="S69" s="133"/>
      <c r="T69" s="133"/>
      <c r="U69" s="134"/>
      <c r="V69" s="133"/>
      <c r="W69" s="133"/>
      <c r="X69" s="133"/>
      <c r="Y69" s="133"/>
      <c r="Z69" s="133"/>
      <c r="AA69" s="133"/>
      <c r="AB69" s="133"/>
      <c r="AC69" s="133"/>
      <c r="AD69" s="133"/>
      <c r="AE69" s="133"/>
    </row>
    <row r="70" spans="1:31" s="216" customFormat="1" ht="15.6" thickTop="1" thickBot="1">
      <c r="A70" s="168">
        <v>5</v>
      </c>
      <c r="B70" s="161" t="s">
        <v>524</v>
      </c>
      <c r="C70" s="169"/>
      <c r="D70" s="161"/>
      <c r="E70" s="161"/>
      <c r="F70" s="50"/>
      <c r="G70" s="51"/>
      <c r="H70" s="51"/>
      <c r="I70" s="52"/>
      <c r="J70" s="52"/>
      <c r="K70" s="238"/>
      <c r="L70" s="52"/>
      <c r="M70" s="52"/>
      <c r="N70" s="52"/>
      <c r="O70" s="238"/>
      <c r="P70" s="52"/>
      <c r="Q70" s="52"/>
      <c r="R70" s="133"/>
      <c r="S70" s="133"/>
      <c r="T70" s="133"/>
      <c r="U70" s="134"/>
      <c r="V70" s="133"/>
      <c r="W70" s="133"/>
      <c r="X70" s="133"/>
      <c r="Y70" s="133"/>
      <c r="Z70" s="133"/>
      <c r="AA70" s="133"/>
      <c r="AB70" s="133"/>
      <c r="AC70" s="133"/>
      <c r="AD70" s="133"/>
      <c r="AE70" s="133"/>
    </row>
    <row r="71" spans="1:31" s="216" customFormat="1" ht="15" thickTop="1">
      <c r="A71" s="168">
        <v>6</v>
      </c>
      <c r="B71" s="171" t="s">
        <v>177</v>
      </c>
      <c r="C71" s="169"/>
      <c r="D71" s="161"/>
      <c r="E71" s="161"/>
      <c r="F71" s="50"/>
      <c r="G71" s="55"/>
      <c r="H71" s="55"/>
      <c r="I71" s="60"/>
      <c r="J71" s="60"/>
      <c r="K71" s="59"/>
      <c r="L71" s="60"/>
      <c r="M71" s="60"/>
      <c r="N71" s="60"/>
      <c r="O71" s="59"/>
      <c r="P71" s="60"/>
      <c r="Q71" s="60"/>
      <c r="R71" s="133"/>
      <c r="S71" s="133"/>
      <c r="T71" s="133"/>
      <c r="U71" s="134"/>
      <c r="V71" s="133"/>
      <c r="W71" s="133"/>
      <c r="X71" s="133"/>
      <c r="Y71" s="133"/>
      <c r="Z71" s="133"/>
      <c r="AA71" s="133"/>
      <c r="AB71" s="133"/>
      <c r="AC71" s="133"/>
      <c r="AD71" s="133"/>
      <c r="AE71" s="133"/>
    </row>
    <row r="72" spans="1:31" s="216" customFormat="1">
      <c r="A72" s="168">
        <v>7</v>
      </c>
      <c r="B72" s="161" t="s">
        <v>178</v>
      </c>
      <c r="C72" s="133"/>
      <c r="D72" s="161"/>
      <c r="E72" s="161"/>
      <c r="F72" s="50"/>
      <c r="G72" s="55"/>
      <c r="H72" s="55"/>
      <c r="I72" s="60"/>
      <c r="J72" s="60"/>
      <c r="K72" s="59"/>
      <c r="L72" s="60"/>
      <c r="M72" s="60"/>
      <c r="N72" s="60"/>
      <c r="O72" s="59"/>
      <c r="P72" s="60"/>
      <c r="Q72" s="60"/>
      <c r="R72" s="133"/>
      <c r="S72" s="133"/>
      <c r="T72" s="133"/>
      <c r="U72" s="134"/>
      <c r="V72" s="133"/>
      <c r="W72" s="133"/>
      <c r="X72" s="133"/>
      <c r="Y72" s="133"/>
      <c r="Z72" s="133"/>
      <c r="AA72" s="133"/>
      <c r="AB72" s="133"/>
      <c r="AC72" s="133"/>
      <c r="AD72" s="133"/>
      <c r="AE72" s="133"/>
    </row>
    <row r="73" spans="1:31" s="216" customFormat="1">
      <c r="A73" s="168">
        <v>8</v>
      </c>
      <c r="B73" s="172" t="s">
        <v>179</v>
      </c>
      <c r="C73" s="161"/>
      <c r="D73" s="171"/>
      <c r="E73" s="171"/>
      <c r="F73" s="50"/>
      <c r="G73" s="55"/>
      <c r="H73" s="55"/>
      <c r="I73" s="60"/>
      <c r="J73" s="60"/>
      <c r="K73" s="59"/>
      <c r="L73" s="60"/>
      <c r="M73" s="60"/>
      <c r="N73" s="60"/>
      <c r="O73" s="59"/>
      <c r="P73" s="60"/>
      <c r="Q73" s="60"/>
      <c r="R73" s="171"/>
      <c r="S73" s="171"/>
      <c r="T73" s="171"/>
      <c r="U73" s="173"/>
      <c r="V73" s="171"/>
      <c r="W73" s="171"/>
      <c r="X73" s="171"/>
      <c r="Y73" s="171"/>
      <c r="Z73" s="171"/>
      <c r="AA73" s="171"/>
      <c r="AB73" s="171"/>
      <c r="AC73" s="171"/>
      <c r="AD73" s="171"/>
      <c r="AE73" s="171"/>
    </row>
    <row r="74" spans="1:31" s="216" customFormat="1">
      <c r="A74" s="168">
        <v>9</v>
      </c>
      <c r="B74" s="172" t="s">
        <v>180</v>
      </c>
      <c r="C74" s="161"/>
      <c r="D74" s="161"/>
      <c r="E74" s="161"/>
      <c r="F74" s="50"/>
      <c r="G74" s="55"/>
      <c r="H74" s="55"/>
      <c r="I74" s="60"/>
      <c r="J74" s="60"/>
      <c r="K74" s="59"/>
      <c r="L74" s="60"/>
      <c r="M74" s="60"/>
      <c r="N74" s="60"/>
      <c r="O74" s="59"/>
      <c r="P74" s="60"/>
      <c r="Q74" s="60"/>
      <c r="R74" s="133"/>
      <c r="S74" s="133"/>
      <c r="T74" s="133"/>
      <c r="U74" s="134"/>
      <c r="V74" s="133"/>
      <c r="W74" s="133"/>
      <c r="X74" s="133"/>
      <c r="Y74" s="133"/>
      <c r="Z74" s="133"/>
      <c r="AA74" s="133"/>
      <c r="AB74" s="133"/>
      <c r="AC74" s="133"/>
      <c r="AD74" s="133"/>
      <c r="AE74" s="133"/>
    </row>
    <row r="75" spans="1:31" s="216" customFormat="1">
      <c r="A75" s="168">
        <v>10</v>
      </c>
      <c r="B75" s="172" t="s">
        <v>181</v>
      </c>
      <c r="C75" s="161"/>
      <c r="D75" s="161"/>
      <c r="E75" s="161"/>
      <c r="F75" s="50"/>
      <c r="G75" s="55"/>
      <c r="H75" s="55"/>
      <c r="I75" s="60"/>
      <c r="J75" s="60"/>
      <c r="K75" s="59"/>
      <c r="L75" s="60"/>
      <c r="M75" s="60"/>
      <c r="N75" s="60"/>
      <c r="O75" s="59"/>
      <c r="P75" s="60"/>
      <c r="Q75" s="60"/>
      <c r="R75" s="133"/>
      <c r="S75" s="133"/>
      <c r="T75" s="133"/>
      <c r="U75" s="134"/>
      <c r="V75" s="133"/>
      <c r="W75" s="133"/>
      <c r="X75" s="133"/>
      <c r="Y75" s="133"/>
      <c r="Z75" s="133"/>
      <c r="AA75" s="133"/>
      <c r="AB75" s="133"/>
      <c r="AC75" s="133"/>
      <c r="AD75" s="133"/>
      <c r="AE75" s="133"/>
    </row>
    <row r="76" spans="1:31" s="216" customFormat="1">
      <c r="A76" s="168">
        <v>10</v>
      </c>
      <c r="B76" s="172" t="s">
        <v>182</v>
      </c>
      <c r="C76" s="161"/>
      <c r="D76" s="161"/>
      <c r="E76" s="161"/>
      <c r="F76" s="50"/>
      <c r="G76" s="55"/>
      <c r="H76" s="55"/>
      <c r="I76" s="60"/>
      <c r="J76" s="60"/>
      <c r="K76" s="59"/>
      <c r="L76" s="60"/>
      <c r="M76" s="60"/>
      <c r="N76" s="60"/>
      <c r="O76" s="59"/>
      <c r="P76" s="60"/>
      <c r="Q76" s="60"/>
      <c r="R76" s="133"/>
      <c r="S76" s="133"/>
      <c r="T76" s="133"/>
      <c r="U76" s="134"/>
      <c r="V76" s="133"/>
      <c r="W76" s="133"/>
      <c r="X76" s="133"/>
      <c r="Y76" s="133"/>
      <c r="Z76" s="133"/>
      <c r="AA76" s="133"/>
      <c r="AB76" s="133"/>
      <c r="AC76" s="133"/>
      <c r="AD76" s="133"/>
      <c r="AE76" s="133"/>
    </row>
    <row r="77" spans="1:31" s="216" customFormat="1">
      <c r="A77" s="168">
        <v>11</v>
      </c>
      <c r="B77" s="161" t="s">
        <v>183</v>
      </c>
      <c r="C77" s="161"/>
      <c r="D77" s="161"/>
      <c r="E77" s="161"/>
      <c r="F77" s="50"/>
      <c r="G77" s="55"/>
      <c r="H77" s="55"/>
      <c r="I77" s="60"/>
      <c r="J77" s="60"/>
      <c r="K77" s="59"/>
      <c r="L77" s="60"/>
      <c r="M77" s="60"/>
      <c r="N77" s="60"/>
      <c r="O77" s="59"/>
      <c r="P77" s="60"/>
      <c r="Q77" s="60"/>
      <c r="R77" s="133"/>
      <c r="S77" s="133"/>
      <c r="T77" s="133"/>
      <c r="U77" s="134"/>
      <c r="V77" s="133"/>
      <c r="W77" s="133"/>
      <c r="X77" s="133"/>
      <c r="Y77" s="133"/>
      <c r="Z77" s="133"/>
      <c r="AA77" s="133"/>
      <c r="AB77" s="133"/>
      <c r="AC77" s="133"/>
      <c r="AD77" s="133"/>
      <c r="AE77" s="133"/>
    </row>
    <row r="78" spans="1:31" s="216" customFormat="1">
      <c r="A78" s="168">
        <v>12</v>
      </c>
      <c r="B78" s="172" t="s">
        <v>184</v>
      </c>
      <c r="C78" s="161"/>
      <c r="D78" s="161"/>
      <c r="E78" s="161"/>
      <c r="F78" s="50"/>
      <c r="G78" s="55"/>
      <c r="H78" s="55"/>
      <c r="I78" s="60"/>
      <c r="J78" s="60"/>
      <c r="K78" s="59"/>
      <c r="L78" s="60"/>
      <c r="M78" s="60"/>
      <c r="N78" s="60"/>
      <c r="O78" s="59"/>
      <c r="P78" s="60"/>
      <c r="Q78" s="60"/>
      <c r="R78" s="133"/>
      <c r="S78" s="133"/>
      <c r="T78" s="133"/>
      <c r="U78" s="134"/>
      <c r="V78" s="133"/>
      <c r="W78" s="133"/>
      <c r="X78" s="133"/>
      <c r="Y78" s="133"/>
      <c r="Z78" s="133"/>
      <c r="AA78" s="133"/>
      <c r="AB78" s="133"/>
      <c r="AC78" s="133"/>
      <c r="AD78" s="133"/>
      <c r="AE78" s="133"/>
    </row>
    <row r="79" spans="1:31" s="216" customFormat="1">
      <c r="H79" s="239"/>
      <c r="I79" s="240"/>
      <c r="J79" s="240"/>
      <c r="K79" s="241"/>
      <c r="L79" s="240"/>
      <c r="M79" s="240"/>
      <c r="N79" s="240"/>
      <c r="O79" s="241"/>
      <c r="U79" s="242"/>
    </row>
    <row r="80" spans="1:31" s="216" customFormat="1">
      <c r="H80" s="239"/>
      <c r="I80" s="240"/>
      <c r="J80" s="240"/>
      <c r="K80" s="241"/>
      <c r="L80" s="240"/>
      <c r="M80" s="240"/>
      <c r="N80" s="240"/>
      <c r="O80" s="241"/>
      <c r="U80" s="242"/>
    </row>
    <row r="81" spans="8:21" s="216" customFormat="1">
      <c r="H81" s="239"/>
      <c r="I81" s="240"/>
      <c r="J81" s="240"/>
      <c r="K81" s="241"/>
      <c r="L81" s="240"/>
      <c r="M81" s="240"/>
      <c r="N81" s="240"/>
      <c r="O81" s="241"/>
      <c r="U81" s="242"/>
    </row>
    <row r="82" spans="8:21" s="216" customFormat="1">
      <c r="H82" s="239"/>
      <c r="I82" s="240"/>
      <c r="J82" s="240"/>
      <c r="K82" s="241"/>
      <c r="L82" s="240"/>
      <c r="M82" s="240"/>
      <c r="N82" s="240"/>
      <c r="O82" s="241"/>
      <c r="U82" s="242"/>
    </row>
    <row r="83" spans="8:21" s="216" customFormat="1">
      <c r="H83" s="239"/>
      <c r="I83" s="240"/>
      <c r="J83" s="240"/>
      <c r="K83" s="241"/>
      <c r="L83" s="240"/>
      <c r="M83" s="240"/>
      <c r="N83" s="240"/>
      <c r="O83" s="241"/>
      <c r="U83" s="242"/>
    </row>
    <row r="84" spans="8:21" s="216" customFormat="1">
      <c r="H84" s="239"/>
      <c r="I84" s="240"/>
      <c r="J84" s="240"/>
      <c r="K84" s="241"/>
      <c r="L84" s="240"/>
      <c r="M84" s="240"/>
      <c r="N84" s="240"/>
      <c r="O84" s="241"/>
      <c r="U84" s="242"/>
    </row>
    <row r="85" spans="8:21" s="216" customFormat="1">
      <c r="H85" s="239"/>
      <c r="I85" s="240"/>
      <c r="J85" s="240"/>
      <c r="K85" s="241"/>
      <c r="L85" s="240"/>
      <c r="M85" s="240"/>
      <c r="N85" s="240"/>
      <c r="O85" s="241"/>
      <c r="U85" s="242"/>
    </row>
    <row r="86" spans="8:21" s="216" customFormat="1">
      <c r="H86" s="239"/>
      <c r="I86" s="240"/>
      <c r="J86" s="240"/>
      <c r="K86" s="241"/>
      <c r="L86" s="240"/>
      <c r="M86" s="240"/>
      <c r="N86" s="240"/>
      <c r="O86" s="241"/>
      <c r="U86" s="242"/>
    </row>
    <row r="87" spans="8:21" s="216" customFormat="1">
      <c r="H87" s="239"/>
      <c r="I87" s="240"/>
      <c r="J87" s="240"/>
      <c r="K87" s="241"/>
      <c r="L87" s="240"/>
      <c r="M87" s="240"/>
      <c r="N87" s="240"/>
      <c r="O87" s="241"/>
      <c r="U87" s="242"/>
    </row>
    <row r="88" spans="8:21" s="216" customFormat="1">
      <c r="H88" s="239"/>
      <c r="I88" s="240"/>
      <c r="J88" s="240"/>
      <c r="K88" s="241"/>
      <c r="L88" s="240"/>
      <c r="M88" s="240"/>
      <c r="N88" s="240"/>
      <c r="O88" s="241"/>
      <c r="U88" s="242"/>
    </row>
  </sheetData>
  <protectedRanges>
    <protectedRange sqref="AK32:AK59" name="Rango3"/>
    <protectedRange sqref="AG32:AG59" name="Rango2"/>
    <protectedRange sqref="AD32:AD59" name="Rango1"/>
  </protectedRanges>
  <autoFilter ref="R30:AK59" xr:uid="{6EDBDEBB-87C7-42DE-9044-1C9CF9884D36}"/>
  <mergeCells count="57">
    <mergeCell ref="A61:E61"/>
    <mergeCell ref="A63:E63"/>
    <mergeCell ref="AG30:AG31"/>
    <mergeCell ref="AH30:AH31"/>
    <mergeCell ref="AI30:AI31"/>
    <mergeCell ref="W30:W31"/>
    <mergeCell ref="X30:X31"/>
    <mergeCell ref="Y30:Y31"/>
    <mergeCell ref="Z30:Z31"/>
    <mergeCell ref="AA30:AA31"/>
    <mergeCell ref="R30:R31"/>
    <mergeCell ref="S30:S31"/>
    <mergeCell ref="T30:T31"/>
    <mergeCell ref="U30:U31"/>
    <mergeCell ref="V30:V31"/>
    <mergeCell ref="AJ30:AJ31"/>
    <mergeCell ref="AK30:AK31"/>
    <mergeCell ref="AB30:AB31"/>
    <mergeCell ref="AC30:AC31"/>
    <mergeCell ref="AD30:AD31"/>
    <mergeCell ref="AE30:AE31"/>
    <mergeCell ref="AF30:AF31"/>
    <mergeCell ref="Z28:AC28"/>
    <mergeCell ref="AH28:AK29"/>
    <mergeCell ref="B29:B31"/>
    <mergeCell ref="C29:C31"/>
    <mergeCell ref="D29:D31"/>
    <mergeCell ref="E29:E31"/>
    <mergeCell ref="F29:F31"/>
    <mergeCell ref="G29:O29"/>
    <mergeCell ref="P29:P31"/>
    <mergeCell ref="Q29:Q31"/>
    <mergeCell ref="R29:U29"/>
    <mergeCell ref="V29:Y29"/>
    <mergeCell ref="Z29:AC29"/>
    <mergeCell ref="AD29:AG29"/>
    <mergeCell ref="G30:G31"/>
    <mergeCell ref="H30:H31"/>
    <mergeCell ref="A25:E25"/>
    <mergeCell ref="A26:E26"/>
    <mergeCell ref="A28:A31"/>
    <mergeCell ref="B28:E28"/>
    <mergeCell ref="F28:Q28"/>
    <mergeCell ref="I30:N30"/>
    <mergeCell ref="A18:E18"/>
    <mergeCell ref="G18:P20"/>
    <mergeCell ref="A19:E19"/>
    <mergeCell ref="A23:E23"/>
    <mergeCell ref="A24:E24"/>
    <mergeCell ref="A11:B11"/>
    <mergeCell ref="A12:A14"/>
    <mergeCell ref="A4:D4"/>
    <mergeCell ref="A5:A7"/>
    <mergeCell ref="B5:B7"/>
    <mergeCell ref="C5:C7"/>
    <mergeCell ref="D5:D7"/>
    <mergeCell ref="B12:B1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2CF08-2EB8-4862-A090-1151B8F62045}">
  <sheetPr filterMode="1"/>
  <dimension ref="A1:AL142"/>
  <sheetViews>
    <sheetView showGridLines="0" workbookViewId="0">
      <selection activeCell="C16" sqref="C16"/>
    </sheetView>
  </sheetViews>
  <sheetFormatPr baseColWidth="10" defaultColWidth="11.44140625" defaultRowHeight="14.4"/>
  <cols>
    <col min="1" max="1" width="27.77734375" customWidth="1"/>
    <col min="2" max="2" width="22.21875" customWidth="1"/>
    <col min="3" max="3" width="23.21875" customWidth="1"/>
    <col min="4" max="4" width="14.44140625" customWidth="1"/>
    <col min="6" max="6" width="51.5546875" bestFit="1" customWidth="1"/>
    <col min="38" max="38" width="21.77734375" customWidth="1"/>
  </cols>
  <sheetData>
    <row r="1" spans="1:4">
      <c r="A1" s="3"/>
      <c r="B1" s="4"/>
      <c r="C1" s="4"/>
      <c r="D1" s="4"/>
    </row>
    <row r="2" spans="1:4">
      <c r="A2" s="3"/>
      <c r="B2" s="4"/>
      <c r="C2" s="4"/>
      <c r="D2" s="4"/>
    </row>
    <row r="3" spans="1:4" ht="15" thickBot="1">
      <c r="A3" s="3"/>
      <c r="B3" s="4"/>
      <c r="C3" s="4"/>
      <c r="D3" s="4"/>
    </row>
    <row r="4" spans="1:4">
      <c r="A4" s="475" t="s">
        <v>1061</v>
      </c>
      <c r="B4" s="476"/>
      <c r="C4" s="476"/>
      <c r="D4" s="477"/>
    </row>
    <row r="5" spans="1:4">
      <c r="A5" s="473" t="s">
        <v>55</v>
      </c>
      <c r="B5" s="478" t="s">
        <v>6</v>
      </c>
      <c r="C5" s="474" t="s">
        <v>56</v>
      </c>
      <c r="D5" s="479" t="s">
        <v>1062</v>
      </c>
    </row>
    <row r="6" spans="1:4">
      <c r="A6" s="473"/>
      <c r="B6" s="478"/>
      <c r="C6" s="474"/>
      <c r="D6" s="479"/>
    </row>
    <row r="7" spans="1:4">
      <c r="A7" s="473"/>
      <c r="B7" s="478"/>
      <c r="C7" s="474"/>
      <c r="D7" s="479"/>
    </row>
    <row r="8" spans="1:4" ht="15" thickBot="1">
      <c r="A8" s="1">
        <v>72</v>
      </c>
      <c r="B8" s="2">
        <v>2</v>
      </c>
      <c r="C8" s="2">
        <v>5</v>
      </c>
      <c r="D8" s="6">
        <f>SUM(A8:C8)</f>
        <v>79</v>
      </c>
    </row>
    <row r="10" spans="1:4" ht="15" thickBot="1"/>
    <row r="11" spans="1:4">
      <c r="A11" s="471" t="s">
        <v>58</v>
      </c>
      <c r="B11" s="472"/>
    </row>
    <row r="12" spans="1:4">
      <c r="A12" s="473" t="s">
        <v>59</v>
      </c>
      <c r="B12" s="474" t="s">
        <v>60</v>
      </c>
    </row>
    <row r="13" spans="1:4">
      <c r="A13" s="473"/>
      <c r="B13" s="474"/>
    </row>
    <row r="14" spans="1:4">
      <c r="A14" s="473"/>
      <c r="B14" s="474"/>
    </row>
    <row r="15" spans="1:4" ht="15" thickBot="1">
      <c r="A15" s="1">
        <v>73</v>
      </c>
      <c r="B15" s="2">
        <v>6</v>
      </c>
    </row>
    <row r="18" spans="1:38" s="246" customFormat="1" ht="15.6">
      <c r="A18" s="590" t="s">
        <v>61</v>
      </c>
      <c r="B18" s="590"/>
      <c r="C18" s="590"/>
      <c r="D18" s="590"/>
      <c r="E18" s="590"/>
      <c r="F18" s="245"/>
      <c r="G18" s="591"/>
      <c r="H18" s="591"/>
      <c r="I18" s="591"/>
      <c r="J18" s="591"/>
      <c r="K18" s="591"/>
      <c r="L18" s="591"/>
      <c r="M18" s="591"/>
      <c r="N18" s="591"/>
      <c r="O18" s="591"/>
      <c r="P18" s="591"/>
      <c r="Q18" s="591"/>
    </row>
    <row r="19" spans="1:38" s="246" customFormat="1" ht="12" customHeight="1">
      <c r="A19" s="592" t="s">
        <v>62</v>
      </c>
      <c r="B19" s="592"/>
      <c r="C19" s="592"/>
      <c r="D19" s="592"/>
      <c r="E19" s="592"/>
      <c r="F19" s="247"/>
      <c r="G19" s="591"/>
      <c r="H19" s="591"/>
      <c r="I19" s="591"/>
      <c r="J19" s="591"/>
      <c r="K19" s="591"/>
      <c r="L19" s="591"/>
      <c r="M19" s="591"/>
      <c r="N19" s="591"/>
      <c r="O19" s="591"/>
      <c r="P19" s="591"/>
      <c r="Q19" s="591"/>
    </row>
    <row r="20" spans="1:38" s="246" customFormat="1" ht="10.199999999999999" customHeight="1">
      <c r="F20" s="248"/>
      <c r="G20" s="591"/>
      <c r="H20" s="591"/>
      <c r="I20" s="591"/>
      <c r="J20" s="591"/>
      <c r="K20" s="591"/>
      <c r="L20" s="591"/>
      <c r="M20" s="591"/>
      <c r="N20" s="591"/>
      <c r="O20" s="591"/>
      <c r="P20" s="591"/>
      <c r="Q20" s="591"/>
    </row>
    <row r="21" spans="1:38" s="246" customFormat="1" ht="9.6">
      <c r="F21" s="248"/>
      <c r="I21" s="249"/>
      <c r="J21" s="249"/>
      <c r="K21" s="249"/>
      <c r="L21" s="249"/>
      <c r="M21" s="249"/>
      <c r="N21" s="249"/>
      <c r="O21" s="249"/>
    </row>
    <row r="22" spans="1:38" s="246" customFormat="1" ht="9.6">
      <c r="F22" s="248"/>
      <c r="I22" s="249"/>
      <c r="J22" s="249"/>
      <c r="K22" s="249"/>
      <c r="L22" s="249"/>
      <c r="M22" s="249"/>
      <c r="N22" s="249"/>
      <c r="O22" s="249"/>
    </row>
    <row r="23" spans="1:38" s="246" customFormat="1" ht="10.199999999999999">
      <c r="A23" s="593" t="s">
        <v>63</v>
      </c>
      <c r="B23" s="593"/>
      <c r="C23" s="593"/>
      <c r="D23" s="593"/>
      <c r="E23" s="593"/>
      <c r="F23" s="250">
        <v>2024</v>
      </c>
      <c r="I23" s="249"/>
      <c r="J23" s="249"/>
      <c r="K23" s="249"/>
      <c r="L23" s="249"/>
      <c r="M23" s="249"/>
      <c r="N23" s="249"/>
      <c r="O23" s="249"/>
    </row>
    <row r="24" spans="1:38" s="246" customFormat="1" ht="10.199999999999999">
      <c r="A24" s="593" t="s">
        <v>64</v>
      </c>
      <c r="B24" s="593"/>
      <c r="C24" s="593"/>
      <c r="D24" s="593"/>
      <c r="E24" s="593"/>
      <c r="F24" s="251"/>
      <c r="I24" s="249"/>
      <c r="J24" s="249"/>
      <c r="K24" s="249"/>
      <c r="L24" s="249"/>
      <c r="M24" s="249"/>
      <c r="N24" s="249"/>
      <c r="O24" s="249"/>
    </row>
    <row r="25" spans="1:38" s="246" customFormat="1" ht="10.199999999999999">
      <c r="A25" s="593" t="s">
        <v>65</v>
      </c>
      <c r="B25" s="593"/>
      <c r="C25" s="593"/>
      <c r="D25" s="593"/>
      <c r="E25" s="593"/>
      <c r="F25" s="251" t="s">
        <v>1063</v>
      </c>
      <c r="I25" s="249"/>
      <c r="J25" s="249"/>
      <c r="K25" s="249"/>
      <c r="L25" s="249"/>
      <c r="M25" s="249"/>
      <c r="N25" s="249"/>
      <c r="O25" s="249"/>
    </row>
    <row r="26" spans="1:38" s="246" customFormat="1" ht="10.199999999999999">
      <c r="A26" s="593" t="s">
        <v>67</v>
      </c>
      <c r="B26" s="593"/>
      <c r="C26" s="593"/>
      <c r="D26" s="593"/>
      <c r="E26" s="593"/>
      <c r="F26" s="251" t="s">
        <v>1064</v>
      </c>
      <c r="I26" s="249"/>
      <c r="J26" s="249"/>
      <c r="K26" s="249"/>
      <c r="L26" s="249"/>
      <c r="M26" s="249"/>
      <c r="N26" s="249"/>
      <c r="O26" s="249"/>
    </row>
    <row r="27" spans="1:38" s="246" customFormat="1" ht="19.5" customHeight="1">
      <c r="F27" s="248"/>
      <c r="I27" s="249"/>
      <c r="J27" s="249"/>
      <c r="K27" s="249"/>
      <c r="L27" s="249"/>
      <c r="M27" s="249"/>
      <c r="N27" s="249"/>
      <c r="O27" s="249"/>
    </row>
    <row r="28" spans="1:38" s="246" customFormat="1" ht="15" customHeight="1">
      <c r="A28" s="594" t="s">
        <v>69</v>
      </c>
      <c r="B28" s="597" t="s">
        <v>401</v>
      </c>
      <c r="C28" s="598"/>
      <c r="D28" s="598"/>
      <c r="E28" s="599"/>
      <c r="F28" s="600" t="s">
        <v>71</v>
      </c>
      <c r="G28" s="601"/>
      <c r="H28" s="601"/>
      <c r="I28" s="601"/>
      <c r="J28" s="601"/>
      <c r="K28" s="601"/>
      <c r="L28" s="601"/>
      <c r="M28" s="601"/>
      <c r="N28" s="601"/>
      <c r="O28" s="601"/>
      <c r="P28" s="601"/>
      <c r="Q28" s="601"/>
      <c r="R28" s="602"/>
      <c r="S28" s="252" t="s">
        <v>72</v>
      </c>
      <c r="T28" s="253"/>
      <c r="U28" s="253"/>
      <c r="V28" s="253"/>
      <c r="W28" s="253"/>
      <c r="X28" s="253"/>
      <c r="Y28" s="253"/>
      <c r="Z28" s="253"/>
      <c r="AA28" s="605" t="s">
        <v>72</v>
      </c>
      <c r="AB28" s="606"/>
      <c r="AC28" s="606"/>
      <c r="AD28" s="606"/>
      <c r="AE28" s="253"/>
      <c r="AF28" s="253"/>
      <c r="AG28" s="253"/>
      <c r="AH28" s="254"/>
      <c r="AI28" s="607" t="s">
        <v>73</v>
      </c>
      <c r="AJ28" s="608"/>
      <c r="AK28" s="608"/>
      <c r="AL28" s="608"/>
    </row>
    <row r="29" spans="1:38" s="246" customFormat="1" ht="15" customHeight="1">
      <c r="A29" s="595"/>
      <c r="B29" s="611" t="s">
        <v>402</v>
      </c>
      <c r="C29" s="611" t="s">
        <v>403</v>
      </c>
      <c r="D29" s="611" t="s">
        <v>404</v>
      </c>
      <c r="E29" s="611" t="s">
        <v>405</v>
      </c>
      <c r="F29" s="612" t="s">
        <v>78</v>
      </c>
      <c r="G29" s="613" t="s">
        <v>79</v>
      </c>
      <c r="H29" s="614"/>
      <c r="I29" s="614"/>
      <c r="J29" s="614"/>
      <c r="K29" s="614"/>
      <c r="L29" s="614"/>
      <c r="M29" s="614"/>
      <c r="N29" s="614"/>
      <c r="O29" s="615"/>
      <c r="P29" s="616" t="s">
        <v>80</v>
      </c>
      <c r="Q29" s="612" t="s">
        <v>406</v>
      </c>
      <c r="R29" s="612" t="s">
        <v>407</v>
      </c>
      <c r="S29" s="618" t="s">
        <v>83</v>
      </c>
      <c r="T29" s="619"/>
      <c r="U29" s="619"/>
      <c r="V29" s="620"/>
      <c r="W29" s="618" t="s">
        <v>84</v>
      </c>
      <c r="X29" s="619"/>
      <c r="Y29" s="619"/>
      <c r="Z29" s="620"/>
      <c r="AA29" s="618" t="s">
        <v>85</v>
      </c>
      <c r="AB29" s="619"/>
      <c r="AC29" s="619"/>
      <c r="AD29" s="620"/>
      <c r="AE29" s="618" t="s">
        <v>86</v>
      </c>
      <c r="AF29" s="619"/>
      <c r="AG29" s="619"/>
      <c r="AH29" s="620"/>
      <c r="AI29" s="609"/>
      <c r="AJ29" s="610"/>
      <c r="AK29" s="610"/>
      <c r="AL29" s="610"/>
    </row>
    <row r="30" spans="1:38" s="246" customFormat="1" ht="15" customHeight="1">
      <c r="A30" s="595"/>
      <c r="B30" s="611"/>
      <c r="C30" s="611"/>
      <c r="D30" s="611"/>
      <c r="E30" s="611"/>
      <c r="F30" s="612"/>
      <c r="G30" s="603" t="s">
        <v>408</v>
      </c>
      <c r="H30" s="603" t="s">
        <v>409</v>
      </c>
      <c r="I30" s="597" t="s">
        <v>410</v>
      </c>
      <c r="J30" s="598"/>
      <c r="K30" s="598"/>
      <c r="L30" s="598"/>
      <c r="M30" s="598"/>
      <c r="N30" s="599"/>
      <c r="O30" s="255" t="s">
        <v>90</v>
      </c>
      <c r="P30" s="616"/>
      <c r="Q30" s="612"/>
      <c r="R30" s="612"/>
      <c r="S30" s="623" t="s">
        <v>91</v>
      </c>
      <c r="T30" s="623" t="s">
        <v>92</v>
      </c>
      <c r="U30" s="623" t="s">
        <v>21</v>
      </c>
      <c r="V30" s="623" t="s">
        <v>93</v>
      </c>
      <c r="W30" s="623" t="s">
        <v>91</v>
      </c>
      <c r="X30" s="623" t="s">
        <v>92</v>
      </c>
      <c r="Y30" s="623" t="s">
        <v>21</v>
      </c>
      <c r="Z30" s="623" t="s">
        <v>93</v>
      </c>
      <c r="AA30" s="623" t="s">
        <v>91</v>
      </c>
      <c r="AB30" s="623" t="s">
        <v>92</v>
      </c>
      <c r="AC30" s="623" t="s">
        <v>21</v>
      </c>
      <c r="AD30" s="623" t="s">
        <v>93</v>
      </c>
      <c r="AE30" s="623" t="s">
        <v>91</v>
      </c>
      <c r="AF30" s="623" t="s">
        <v>92</v>
      </c>
      <c r="AG30" s="623" t="s">
        <v>21</v>
      </c>
      <c r="AH30" s="623" t="s">
        <v>93</v>
      </c>
      <c r="AI30" s="624" t="s">
        <v>94</v>
      </c>
      <c r="AJ30" s="621" t="s">
        <v>95</v>
      </c>
      <c r="AK30" s="621" t="s">
        <v>26</v>
      </c>
      <c r="AL30" s="621" t="s">
        <v>93</v>
      </c>
    </row>
    <row r="31" spans="1:38" s="246" customFormat="1" ht="15" hidden="1" customHeight="1">
      <c r="A31" s="596"/>
      <c r="B31" s="611"/>
      <c r="C31" s="611"/>
      <c r="D31" s="611"/>
      <c r="E31" s="611"/>
      <c r="F31" s="604"/>
      <c r="G31" s="604"/>
      <c r="H31" s="604"/>
      <c r="I31" s="256">
        <v>1</v>
      </c>
      <c r="J31" s="256">
        <v>2</v>
      </c>
      <c r="K31" s="256" t="s">
        <v>96</v>
      </c>
      <c r="L31" s="256">
        <v>3</v>
      </c>
      <c r="M31" s="256">
        <v>4</v>
      </c>
      <c r="N31" s="256" t="s">
        <v>97</v>
      </c>
      <c r="O31" s="256" t="s">
        <v>98</v>
      </c>
      <c r="P31" s="617"/>
      <c r="Q31" s="604"/>
      <c r="R31" s="604"/>
      <c r="S31" s="624"/>
      <c r="T31" s="624"/>
      <c r="U31" s="624"/>
      <c r="V31" s="624"/>
      <c r="W31" s="624"/>
      <c r="X31" s="624"/>
      <c r="Y31" s="624"/>
      <c r="Z31" s="624"/>
      <c r="AA31" s="624"/>
      <c r="AB31" s="624"/>
      <c r="AC31" s="624"/>
      <c r="AD31" s="624"/>
      <c r="AE31" s="624"/>
      <c r="AF31" s="624"/>
      <c r="AG31" s="624"/>
      <c r="AH31" s="624"/>
      <c r="AI31" s="629"/>
      <c r="AJ31" s="622"/>
      <c r="AK31" s="622"/>
      <c r="AL31" s="622"/>
    </row>
    <row r="32" spans="1:38" s="246" customFormat="1" ht="16.05" customHeight="1" thickBot="1">
      <c r="A32" s="257">
        <v>1</v>
      </c>
      <c r="B32" s="258">
        <v>0</v>
      </c>
      <c r="C32" s="258">
        <v>0</v>
      </c>
      <c r="D32" s="258">
        <v>0</v>
      </c>
      <c r="E32" s="258">
        <v>0</v>
      </c>
      <c r="F32" s="259" t="s">
        <v>1065</v>
      </c>
      <c r="G32" s="260" t="s">
        <v>572</v>
      </c>
      <c r="H32" s="260" t="s">
        <v>826</v>
      </c>
      <c r="I32" s="261">
        <v>1</v>
      </c>
      <c r="J32" s="261">
        <v>3</v>
      </c>
      <c r="K32" s="262">
        <f>I32+J32</f>
        <v>4</v>
      </c>
      <c r="L32" s="261">
        <v>5</v>
      </c>
      <c r="M32" s="261">
        <v>6</v>
      </c>
      <c r="N32" s="262">
        <f>L32+M32</f>
        <v>11</v>
      </c>
      <c r="O32" s="262">
        <f>K32+N32</f>
        <v>15</v>
      </c>
      <c r="P32" s="263"/>
      <c r="Q32" s="264" t="s">
        <v>1066</v>
      </c>
      <c r="R32" s="265" t="s">
        <v>754</v>
      </c>
      <c r="S32" s="261">
        <v>1</v>
      </c>
      <c r="T32" s="33">
        <f t="shared" ref="T32:T95" si="0">IF(S32="","No hay ejecución",IF(AND(I32=0),"No hay Programación", S32/I32))</f>
        <v>1</v>
      </c>
      <c r="U32" s="34" t="str">
        <f t="shared" ref="U32:U95" si="1">IF(T32="No hay ejecución","NA",IF(T32&gt;=90%,"De acuerdo con lo programado",IF(T32&gt;=50%,"Atraso Leve",IF(T32&lt;49.99%,"En riesgo en cumplimiento"))))</f>
        <v>De acuerdo con lo programado</v>
      </c>
      <c r="V32" s="266"/>
      <c r="W32" s="261">
        <v>10</v>
      </c>
      <c r="X32" s="33">
        <f t="shared" ref="X32:X95" si="2">IF(W32="","No hay ejecución",IF(AND(J32=0),"No hay Programación", W32/J32))</f>
        <v>3.3333333333333335</v>
      </c>
      <c r="Y32" s="34" t="str">
        <f t="shared" ref="Y32:Y95" si="3">IF(X32="No hay ejecución","NA",IF(X32&gt;=90%,"De acuerdo con lo programado",IF(X32&gt;=50%,"Atraso Leve",IF(X32&lt;49.99%,"En riesgo en cumplimiento"))))</f>
        <v>De acuerdo con lo programado</v>
      </c>
      <c r="Z32" s="266"/>
      <c r="AA32" s="35">
        <v>9</v>
      </c>
      <c r="AB32" s="33">
        <f>IF(AA32="","No hay ejecución",IF(AND(L32=0),"No hay Programación", AA32/L32))</f>
        <v>1.8</v>
      </c>
      <c r="AC32" s="34" t="str">
        <f t="shared" ref="AC32:AC95" si="4">IF(AB32="No hay ejecución","NA",IF(AB32&gt;=90%,"De acuerdo con lo programado",IF(AB32&gt;=50%,"Atraso Leve",IF(AB32&lt;49.99%,"En riesgo en cumplimiento"))))</f>
        <v>De acuerdo con lo programado</v>
      </c>
      <c r="AD32" s="267"/>
      <c r="AE32" s="32">
        <v>12</v>
      </c>
      <c r="AF32" s="33">
        <f t="shared" ref="AF32:AF95" si="5">IF(AE32="","No hay ejecución",IF(AND(M32=0),"No hay Programación", AE32/M32))</f>
        <v>2</v>
      </c>
      <c r="AG32" s="34" t="str">
        <f t="shared" ref="AG32:AG95" si="6">IF(AF32="No hay ejecución","NA",IF(AF32&gt;=90%,"De acuerdo con lo programado",IF(AF32&gt;=50%,"Atraso Leve",IF(AF32&lt;49.99%,"En riesgo en cumplimiento"))))</f>
        <v>De acuerdo con lo programado</v>
      </c>
      <c r="AH32" s="266"/>
      <c r="AI32" s="261">
        <f t="shared" ref="AI32:AI95" si="7">AE32+AA32+W32+S32</f>
        <v>32</v>
      </c>
      <c r="AJ32" s="37">
        <f>IF(AI32="","No hay ejecución",IF(AND(K32=0),"No hay Programación", AI32/K32))</f>
        <v>8</v>
      </c>
      <c r="AK32" s="34" t="str">
        <f>IF(AJ32="No hay ejecución","NA",IF(AJ32&gt;=85%,"Cumplio",IF(AJ32&lt;84.99%,"No cumplio")))</f>
        <v>Cumplio</v>
      </c>
      <c r="AL32" s="266"/>
    </row>
    <row r="33" spans="1:38" s="246" customFormat="1" ht="16.5" customHeight="1" thickTop="1" thickBot="1">
      <c r="A33" s="257">
        <f>A32+1</f>
        <v>2</v>
      </c>
      <c r="B33" s="258">
        <v>0</v>
      </c>
      <c r="C33" s="258">
        <v>0</v>
      </c>
      <c r="D33" s="258">
        <v>0</v>
      </c>
      <c r="E33" s="258">
        <v>0</v>
      </c>
      <c r="F33" s="259" t="s">
        <v>1067</v>
      </c>
      <c r="G33" s="260" t="s">
        <v>1068</v>
      </c>
      <c r="H33" s="260" t="s">
        <v>826</v>
      </c>
      <c r="I33" s="261">
        <v>22</v>
      </c>
      <c r="J33" s="261">
        <v>49</v>
      </c>
      <c r="K33" s="262">
        <f t="shared" ref="K33:K96" si="8">I33+J33</f>
        <v>71</v>
      </c>
      <c r="L33" s="261">
        <v>39</v>
      </c>
      <c r="M33" s="261">
        <v>40</v>
      </c>
      <c r="N33" s="262">
        <f t="shared" ref="N33:N96" si="9">L33+M33</f>
        <v>79</v>
      </c>
      <c r="O33" s="262">
        <f t="shared" ref="O33:O96" si="10">K33+N33</f>
        <v>150</v>
      </c>
      <c r="P33" s="263"/>
      <c r="Q33" s="264" t="s">
        <v>1066</v>
      </c>
      <c r="R33" s="265" t="s">
        <v>754</v>
      </c>
      <c r="S33" s="261">
        <v>22</v>
      </c>
      <c r="T33" s="33">
        <f t="shared" si="0"/>
        <v>1</v>
      </c>
      <c r="U33" s="34" t="str">
        <f t="shared" si="1"/>
        <v>De acuerdo con lo programado</v>
      </c>
      <c r="V33" s="266"/>
      <c r="W33" s="261">
        <v>52</v>
      </c>
      <c r="X33" s="33">
        <f t="shared" si="2"/>
        <v>1.0612244897959184</v>
      </c>
      <c r="Y33" s="34" t="str">
        <f t="shared" si="3"/>
        <v>De acuerdo con lo programado</v>
      </c>
      <c r="Z33" s="266"/>
      <c r="AA33" s="35">
        <v>30</v>
      </c>
      <c r="AB33" s="33">
        <f t="shared" ref="AB33:AB96" si="11">IF(AA33="","No hay ejecución",IF(AND(L33=0),"No hay Programación", AA33/L33))</f>
        <v>0.76923076923076927</v>
      </c>
      <c r="AC33" s="34" t="str">
        <f t="shared" si="4"/>
        <v>Atraso Leve</v>
      </c>
      <c r="AD33" s="267"/>
      <c r="AE33" s="32">
        <v>35</v>
      </c>
      <c r="AF33" s="33">
        <f t="shared" si="5"/>
        <v>0.875</v>
      </c>
      <c r="AG33" s="34" t="str">
        <f>IF(AF33="No hay ejecución","NA",IF(AF33&gt;=90%,"De acuerdo con lo programado",IF(AF33&gt;=50%,"Atraso Leve",IF(AF33&lt;49.99%,"En riesgo en cumplimiento"))))</f>
        <v>Atraso Leve</v>
      </c>
      <c r="AH33" s="266"/>
      <c r="AI33" s="261">
        <f>AE33+AA33+W33+S33</f>
        <v>139</v>
      </c>
      <c r="AJ33" s="37">
        <f t="shared" ref="AJ33:AJ48" si="12">IF(AI33="","No hay ejecución",IF(AND(K33=0),"No hay Programación", AI33/K33))</f>
        <v>1.9577464788732395</v>
      </c>
      <c r="AK33" s="34" t="str">
        <f t="shared" ref="AK33:AK96" si="13">IF(AJ33="No hay ejecución","NA",IF(AJ33&gt;=85%,"Cumplio",IF(AJ33&lt;84.99%,"No cumplio")))</f>
        <v>Cumplio</v>
      </c>
      <c r="AL33" s="266"/>
    </row>
    <row r="34" spans="1:38" s="246" customFormat="1" ht="21" customHeight="1" thickTop="1" thickBot="1">
      <c r="A34" s="257">
        <f t="shared" ref="A34:A97" si="14">A33+1</f>
        <v>3</v>
      </c>
      <c r="B34" s="258">
        <v>0</v>
      </c>
      <c r="C34" s="258">
        <v>0</v>
      </c>
      <c r="D34" s="258">
        <v>0</v>
      </c>
      <c r="E34" s="258">
        <v>0</v>
      </c>
      <c r="F34" s="259" t="s">
        <v>1069</v>
      </c>
      <c r="G34" s="260" t="s">
        <v>489</v>
      </c>
      <c r="H34" s="260" t="s">
        <v>826</v>
      </c>
      <c r="I34" s="261">
        <v>1</v>
      </c>
      <c r="J34" s="261">
        <v>3</v>
      </c>
      <c r="K34" s="262">
        <f t="shared" si="8"/>
        <v>4</v>
      </c>
      <c r="L34" s="261">
        <v>5</v>
      </c>
      <c r="M34" s="261">
        <v>6</v>
      </c>
      <c r="N34" s="262">
        <f t="shared" si="9"/>
        <v>11</v>
      </c>
      <c r="O34" s="262">
        <f t="shared" si="10"/>
        <v>15</v>
      </c>
      <c r="P34" s="263"/>
      <c r="Q34" s="264" t="s">
        <v>1066</v>
      </c>
      <c r="R34" s="265" t="s">
        <v>754</v>
      </c>
      <c r="S34" s="261">
        <v>1</v>
      </c>
      <c r="T34" s="33">
        <f t="shared" si="0"/>
        <v>1</v>
      </c>
      <c r="U34" s="34" t="str">
        <f t="shared" si="1"/>
        <v>De acuerdo con lo programado</v>
      </c>
      <c r="V34" s="266"/>
      <c r="W34" s="261">
        <v>10</v>
      </c>
      <c r="X34" s="33">
        <f t="shared" si="2"/>
        <v>3.3333333333333335</v>
      </c>
      <c r="Y34" s="34" t="str">
        <f t="shared" si="3"/>
        <v>De acuerdo con lo programado</v>
      </c>
      <c r="Z34" s="266"/>
      <c r="AA34" s="35">
        <v>22</v>
      </c>
      <c r="AB34" s="33">
        <f t="shared" si="11"/>
        <v>4.4000000000000004</v>
      </c>
      <c r="AC34" s="34" t="str">
        <f t="shared" si="4"/>
        <v>De acuerdo con lo programado</v>
      </c>
      <c r="AD34" s="267"/>
      <c r="AE34" s="32">
        <v>12</v>
      </c>
      <c r="AF34" s="33">
        <f t="shared" si="5"/>
        <v>2</v>
      </c>
      <c r="AG34" s="34" t="str">
        <f t="shared" si="6"/>
        <v>De acuerdo con lo programado</v>
      </c>
      <c r="AH34" s="266"/>
      <c r="AI34" s="261">
        <f t="shared" si="7"/>
        <v>45</v>
      </c>
      <c r="AJ34" s="37">
        <f t="shared" si="12"/>
        <v>11.25</v>
      </c>
      <c r="AK34" s="34" t="str">
        <f t="shared" si="13"/>
        <v>Cumplio</v>
      </c>
      <c r="AL34" s="266"/>
    </row>
    <row r="35" spans="1:38" s="246" customFormat="1" ht="19.5" customHeight="1" thickTop="1" thickBot="1">
      <c r="A35" s="257">
        <f t="shared" si="14"/>
        <v>4</v>
      </c>
      <c r="B35" s="258">
        <v>0</v>
      </c>
      <c r="C35" s="258">
        <v>0</v>
      </c>
      <c r="D35" s="258">
        <v>0</v>
      </c>
      <c r="E35" s="258">
        <v>0</v>
      </c>
      <c r="F35" s="259" t="s">
        <v>1070</v>
      </c>
      <c r="G35" s="260" t="s">
        <v>489</v>
      </c>
      <c r="H35" s="260" t="s">
        <v>826</v>
      </c>
      <c r="I35" s="261">
        <v>1</v>
      </c>
      <c r="J35" s="261">
        <v>3</v>
      </c>
      <c r="K35" s="262">
        <f t="shared" si="8"/>
        <v>4</v>
      </c>
      <c r="L35" s="261">
        <v>5</v>
      </c>
      <c r="M35" s="261">
        <v>6</v>
      </c>
      <c r="N35" s="262">
        <f t="shared" si="9"/>
        <v>11</v>
      </c>
      <c r="O35" s="262">
        <f t="shared" si="10"/>
        <v>15</v>
      </c>
      <c r="P35" s="263"/>
      <c r="Q35" s="264" t="s">
        <v>1066</v>
      </c>
      <c r="R35" s="265" t="s">
        <v>754</v>
      </c>
      <c r="S35" s="261">
        <v>1</v>
      </c>
      <c r="T35" s="33">
        <f t="shared" si="0"/>
        <v>1</v>
      </c>
      <c r="U35" s="34" t="str">
        <f t="shared" si="1"/>
        <v>De acuerdo con lo programado</v>
      </c>
      <c r="V35" s="266"/>
      <c r="W35" s="261">
        <v>10</v>
      </c>
      <c r="X35" s="33">
        <f t="shared" si="2"/>
        <v>3.3333333333333335</v>
      </c>
      <c r="Y35" s="34" t="str">
        <f t="shared" si="3"/>
        <v>De acuerdo con lo programado</v>
      </c>
      <c r="Z35" s="266"/>
      <c r="AA35" s="35">
        <v>22</v>
      </c>
      <c r="AB35" s="33">
        <f t="shared" si="11"/>
        <v>4.4000000000000004</v>
      </c>
      <c r="AC35" s="34" t="str">
        <f t="shared" si="4"/>
        <v>De acuerdo con lo programado</v>
      </c>
      <c r="AD35" s="267"/>
      <c r="AE35" s="32">
        <v>51</v>
      </c>
      <c r="AF35" s="33">
        <f t="shared" si="5"/>
        <v>8.5</v>
      </c>
      <c r="AG35" s="34" t="str">
        <f t="shared" si="6"/>
        <v>De acuerdo con lo programado</v>
      </c>
      <c r="AH35" s="266"/>
      <c r="AI35" s="261">
        <f t="shared" si="7"/>
        <v>84</v>
      </c>
      <c r="AJ35" s="37">
        <f t="shared" si="12"/>
        <v>21</v>
      </c>
      <c r="AK35" s="34" t="str">
        <f t="shared" si="13"/>
        <v>Cumplio</v>
      </c>
      <c r="AL35" s="266"/>
    </row>
    <row r="36" spans="1:38" s="246" customFormat="1" ht="18" customHeight="1" thickTop="1" thickBot="1">
      <c r="A36" s="257">
        <f t="shared" si="14"/>
        <v>5</v>
      </c>
      <c r="B36" s="258">
        <v>0</v>
      </c>
      <c r="C36" s="258">
        <v>0</v>
      </c>
      <c r="D36" s="258">
        <v>0</v>
      </c>
      <c r="E36" s="258">
        <v>0</v>
      </c>
      <c r="F36" s="259" t="s">
        <v>1065</v>
      </c>
      <c r="G36" s="260" t="s">
        <v>572</v>
      </c>
      <c r="H36" s="260" t="s">
        <v>826</v>
      </c>
      <c r="I36" s="261">
        <v>1</v>
      </c>
      <c r="J36" s="261">
        <v>3</v>
      </c>
      <c r="K36" s="262">
        <f t="shared" si="8"/>
        <v>4</v>
      </c>
      <c r="L36" s="261">
        <v>5</v>
      </c>
      <c r="M36" s="261">
        <v>6</v>
      </c>
      <c r="N36" s="262">
        <f t="shared" si="9"/>
        <v>11</v>
      </c>
      <c r="O36" s="262">
        <f t="shared" si="10"/>
        <v>15</v>
      </c>
      <c r="P36" s="263"/>
      <c r="Q36" s="264" t="s">
        <v>1071</v>
      </c>
      <c r="R36" s="265" t="s">
        <v>754</v>
      </c>
      <c r="S36" s="32">
        <v>0</v>
      </c>
      <c r="T36" s="33">
        <f t="shared" si="0"/>
        <v>0</v>
      </c>
      <c r="U36" s="34" t="str">
        <f t="shared" si="1"/>
        <v>En riesgo en cumplimiento</v>
      </c>
      <c r="V36" s="266" t="s">
        <v>1072</v>
      </c>
      <c r="W36" s="261">
        <v>6</v>
      </c>
      <c r="X36" s="33">
        <f t="shared" si="2"/>
        <v>2</v>
      </c>
      <c r="Y36" s="34" t="str">
        <f t="shared" si="3"/>
        <v>De acuerdo con lo programado</v>
      </c>
      <c r="Z36" s="266"/>
      <c r="AA36" s="35">
        <v>14</v>
      </c>
      <c r="AB36" s="33">
        <f t="shared" si="11"/>
        <v>2.8</v>
      </c>
      <c r="AC36" s="34" t="str">
        <f t="shared" si="4"/>
        <v>De acuerdo con lo programado</v>
      </c>
      <c r="AD36" s="267"/>
      <c r="AE36" s="32">
        <v>18</v>
      </c>
      <c r="AF36" s="33">
        <f t="shared" si="5"/>
        <v>3</v>
      </c>
      <c r="AG36" s="34" t="str">
        <f t="shared" si="6"/>
        <v>De acuerdo con lo programado</v>
      </c>
      <c r="AH36" s="266"/>
      <c r="AI36" s="261">
        <f t="shared" si="7"/>
        <v>38</v>
      </c>
      <c r="AJ36" s="37">
        <f t="shared" si="12"/>
        <v>9.5</v>
      </c>
      <c r="AK36" s="34" t="str">
        <f t="shared" si="13"/>
        <v>Cumplio</v>
      </c>
      <c r="AL36" s="266"/>
    </row>
    <row r="37" spans="1:38" s="246" customFormat="1" ht="18.600000000000001" customHeight="1" thickTop="1" thickBot="1">
      <c r="A37" s="257">
        <f t="shared" si="14"/>
        <v>6</v>
      </c>
      <c r="B37" s="258">
        <v>0</v>
      </c>
      <c r="C37" s="258">
        <v>0</v>
      </c>
      <c r="D37" s="258">
        <v>0</v>
      </c>
      <c r="E37" s="258">
        <v>0</v>
      </c>
      <c r="F37" s="259" t="s">
        <v>1067</v>
      </c>
      <c r="G37" s="260" t="s">
        <v>1068</v>
      </c>
      <c r="H37" s="260" t="s">
        <v>826</v>
      </c>
      <c r="I37" s="261">
        <v>22</v>
      </c>
      <c r="J37" s="261">
        <v>49</v>
      </c>
      <c r="K37" s="262">
        <f t="shared" si="8"/>
        <v>71</v>
      </c>
      <c r="L37" s="261">
        <v>39</v>
      </c>
      <c r="M37" s="261">
        <v>40</v>
      </c>
      <c r="N37" s="262">
        <f t="shared" si="9"/>
        <v>79</v>
      </c>
      <c r="O37" s="262">
        <f t="shared" si="10"/>
        <v>150</v>
      </c>
      <c r="P37" s="263"/>
      <c r="Q37" s="264" t="s">
        <v>1071</v>
      </c>
      <c r="R37" s="265" t="s">
        <v>754</v>
      </c>
      <c r="S37" s="32">
        <v>0</v>
      </c>
      <c r="T37" s="33">
        <f t="shared" si="0"/>
        <v>0</v>
      </c>
      <c r="U37" s="34" t="str">
        <f t="shared" si="1"/>
        <v>En riesgo en cumplimiento</v>
      </c>
      <c r="V37" s="266" t="s">
        <v>1072</v>
      </c>
      <c r="W37" s="261">
        <v>20</v>
      </c>
      <c r="X37" s="33">
        <f t="shared" si="2"/>
        <v>0.40816326530612246</v>
      </c>
      <c r="Y37" s="34" t="str">
        <f t="shared" si="3"/>
        <v>En riesgo en cumplimiento</v>
      </c>
      <c r="Z37" s="266" t="s">
        <v>1073</v>
      </c>
      <c r="AA37" s="35">
        <v>27</v>
      </c>
      <c r="AB37" s="33">
        <f t="shared" si="11"/>
        <v>0.69230769230769229</v>
      </c>
      <c r="AC37" s="34" t="str">
        <f t="shared" si="4"/>
        <v>Atraso Leve</v>
      </c>
      <c r="AD37" s="267"/>
      <c r="AE37" s="32">
        <v>19</v>
      </c>
      <c r="AF37" s="33">
        <f t="shared" si="5"/>
        <v>0.47499999999999998</v>
      </c>
      <c r="AG37" s="34" t="str">
        <f t="shared" si="6"/>
        <v>En riesgo en cumplimiento</v>
      </c>
      <c r="AH37" s="266"/>
      <c r="AI37" s="261">
        <f t="shared" si="7"/>
        <v>66</v>
      </c>
      <c r="AJ37" s="37">
        <f t="shared" si="12"/>
        <v>0.92957746478873238</v>
      </c>
      <c r="AK37" s="34" t="str">
        <f t="shared" si="13"/>
        <v>Cumplio</v>
      </c>
      <c r="AL37" s="266"/>
    </row>
    <row r="38" spans="1:38" s="246" customFormat="1" ht="16.5" customHeight="1" thickTop="1" thickBot="1">
      <c r="A38" s="257">
        <f t="shared" si="14"/>
        <v>7</v>
      </c>
      <c r="B38" s="258">
        <v>0</v>
      </c>
      <c r="C38" s="258">
        <v>0</v>
      </c>
      <c r="D38" s="258">
        <v>0</v>
      </c>
      <c r="E38" s="258">
        <v>0</v>
      </c>
      <c r="F38" s="259" t="s">
        <v>1069</v>
      </c>
      <c r="G38" s="260" t="s">
        <v>1068</v>
      </c>
      <c r="H38" s="260" t="s">
        <v>826</v>
      </c>
      <c r="I38" s="261">
        <v>1</v>
      </c>
      <c r="J38" s="261">
        <v>3</v>
      </c>
      <c r="K38" s="262">
        <f t="shared" si="8"/>
        <v>4</v>
      </c>
      <c r="L38" s="261">
        <v>5</v>
      </c>
      <c r="M38" s="261">
        <v>6</v>
      </c>
      <c r="N38" s="262">
        <f t="shared" si="9"/>
        <v>11</v>
      </c>
      <c r="O38" s="262">
        <f t="shared" si="10"/>
        <v>15</v>
      </c>
      <c r="P38" s="263"/>
      <c r="Q38" s="264" t="s">
        <v>1071</v>
      </c>
      <c r="R38" s="265" t="s">
        <v>754</v>
      </c>
      <c r="S38" s="32">
        <v>0</v>
      </c>
      <c r="T38" s="33">
        <f t="shared" si="0"/>
        <v>0</v>
      </c>
      <c r="U38" s="34" t="str">
        <f t="shared" si="1"/>
        <v>En riesgo en cumplimiento</v>
      </c>
      <c r="V38" s="266" t="s">
        <v>1072</v>
      </c>
      <c r="W38" s="261">
        <v>6</v>
      </c>
      <c r="X38" s="33">
        <f t="shared" si="2"/>
        <v>2</v>
      </c>
      <c r="Y38" s="34" t="str">
        <f t="shared" si="3"/>
        <v>De acuerdo con lo programado</v>
      </c>
      <c r="Z38" s="266"/>
      <c r="AA38" s="35">
        <v>11</v>
      </c>
      <c r="AB38" s="33">
        <f t="shared" si="11"/>
        <v>2.2000000000000002</v>
      </c>
      <c r="AC38" s="34" t="str">
        <f t="shared" si="4"/>
        <v>De acuerdo con lo programado</v>
      </c>
      <c r="AD38" s="267"/>
      <c r="AE38" s="32">
        <v>18</v>
      </c>
      <c r="AF38" s="33">
        <f t="shared" si="5"/>
        <v>3</v>
      </c>
      <c r="AG38" s="34" t="str">
        <f t="shared" si="6"/>
        <v>De acuerdo con lo programado</v>
      </c>
      <c r="AH38" s="266"/>
      <c r="AI38" s="261">
        <f t="shared" si="7"/>
        <v>35</v>
      </c>
      <c r="AJ38" s="37">
        <f t="shared" si="12"/>
        <v>8.75</v>
      </c>
      <c r="AK38" s="34" t="str">
        <f t="shared" si="13"/>
        <v>Cumplio</v>
      </c>
      <c r="AL38" s="266"/>
    </row>
    <row r="39" spans="1:38" s="246" customFormat="1" ht="20.100000000000001" customHeight="1" thickTop="1" thickBot="1">
      <c r="A39" s="257">
        <f t="shared" si="14"/>
        <v>8</v>
      </c>
      <c r="B39" s="258">
        <v>0</v>
      </c>
      <c r="C39" s="258">
        <v>0</v>
      </c>
      <c r="D39" s="258">
        <v>0</v>
      </c>
      <c r="E39" s="258">
        <v>0</v>
      </c>
      <c r="F39" s="259" t="s">
        <v>1070</v>
      </c>
      <c r="G39" s="260" t="s">
        <v>1068</v>
      </c>
      <c r="H39" s="260" t="s">
        <v>826</v>
      </c>
      <c r="I39" s="261">
        <v>1</v>
      </c>
      <c r="J39" s="261">
        <v>3</v>
      </c>
      <c r="K39" s="262">
        <f t="shared" si="8"/>
        <v>4</v>
      </c>
      <c r="L39" s="261">
        <v>5</v>
      </c>
      <c r="M39" s="261">
        <v>6</v>
      </c>
      <c r="N39" s="262">
        <f t="shared" si="9"/>
        <v>11</v>
      </c>
      <c r="O39" s="262">
        <f t="shared" si="10"/>
        <v>15</v>
      </c>
      <c r="P39" s="263"/>
      <c r="Q39" s="264" t="s">
        <v>1071</v>
      </c>
      <c r="R39" s="265" t="s">
        <v>754</v>
      </c>
      <c r="S39" s="32">
        <v>0</v>
      </c>
      <c r="T39" s="33">
        <f t="shared" si="0"/>
        <v>0</v>
      </c>
      <c r="U39" s="34" t="str">
        <f t="shared" si="1"/>
        <v>En riesgo en cumplimiento</v>
      </c>
      <c r="V39" s="266" t="s">
        <v>1072</v>
      </c>
      <c r="W39" s="261">
        <v>6</v>
      </c>
      <c r="X39" s="33">
        <f t="shared" si="2"/>
        <v>2</v>
      </c>
      <c r="Y39" s="34" t="str">
        <f t="shared" si="3"/>
        <v>De acuerdo con lo programado</v>
      </c>
      <c r="Z39" s="266"/>
      <c r="AA39" s="35">
        <v>24</v>
      </c>
      <c r="AB39" s="33">
        <f t="shared" si="11"/>
        <v>4.8</v>
      </c>
      <c r="AC39" s="34" t="str">
        <f t="shared" si="4"/>
        <v>De acuerdo con lo programado</v>
      </c>
      <c r="AD39" s="267"/>
      <c r="AE39" s="32">
        <v>54</v>
      </c>
      <c r="AF39" s="33">
        <f t="shared" si="5"/>
        <v>9</v>
      </c>
      <c r="AG39" s="34" t="str">
        <f t="shared" si="6"/>
        <v>De acuerdo con lo programado</v>
      </c>
      <c r="AH39" s="266"/>
      <c r="AI39" s="261">
        <f t="shared" si="7"/>
        <v>84</v>
      </c>
      <c r="AJ39" s="37">
        <f t="shared" si="12"/>
        <v>21</v>
      </c>
      <c r="AK39" s="34" t="str">
        <f t="shared" si="13"/>
        <v>Cumplio</v>
      </c>
      <c r="AL39" s="266"/>
    </row>
    <row r="40" spans="1:38" s="246" customFormat="1" ht="15" hidden="1" customHeight="1" thickTop="1" thickBot="1">
      <c r="A40" s="257">
        <f t="shared" si="14"/>
        <v>9</v>
      </c>
      <c r="B40" s="258">
        <v>0</v>
      </c>
      <c r="C40" s="258">
        <v>0</v>
      </c>
      <c r="D40" s="258">
        <v>0</v>
      </c>
      <c r="E40" s="258">
        <v>0</v>
      </c>
      <c r="F40" s="259" t="s">
        <v>1065</v>
      </c>
      <c r="G40" s="260" t="s">
        <v>572</v>
      </c>
      <c r="H40" s="260" t="s">
        <v>826</v>
      </c>
      <c r="I40" s="261">
        <v>1</v>
      </c>
      <c r="J40" s="261">
        <v>3</v>
      </c>
      <c r="K40" s="262">
        <f t="shared" si="8"/>
        <v>4</v>
      </c>
      <c r="L40" s="261">
        <v>5</v>
      </c>
      <c r="M40" s="261">
        <v>6</v>
      </c>
      <c r="N40" s="262">
        <f t="shared" si="9"/>
        <v>11</v>
      </c>
      <c r="O40" s="262">
        <f t="shared" si="10"/>
        <v>15</v>
      </c>
      <c r="P40" s="263"/>
      <c r="Q40" s="264" t="s">
        <v>1074</v>
      </c>
      <c r="R40" s="265" t="s">
        <v>754</v>
      </c>
      <c r="S40" s="32">
        <v>0</v>
      </c>
      <c r="T40" s="33">
        <f t="shared" si="0"/>
        <v>0</v>
      </c>
      <c r="U40" s="34" t="str">
        <f t="shared" si="1"/>
        <v>En riesgo en cumplimiento</v>
      </c>
      <c r="V40" s="266" t="s">
        <v>1072</v>
      </c>
      <c r="W40" s="261"/>
      <c r="X40" s="33" t="str">
        <f t="shared" si="2"/>
        <v>No hay ejecución</v>
      </c>
      <c r="Y40" s="34" t="str">
        <f t="shared" si="3"/>
        <v>NA</v>
      </c>
      <c r="Z40" s="266" t="s">
        <v>1075</v>
      </c>
      <c r="AA40" s="35">
        <v>0</v>
      </c>
      <c r="AB40" s="33">
        <f t="shared" si="11"/>
        <v>0</v>
      </c>
      <c r="AC40" s="34" t="str">
        <f t="shared" si="4"/>
        <v>En riesgo en cumplimiento</v>
      </c>
      <c r="AD40" s="267"/>
      <c r="AE40" s="32">
        <v>0</v>
      </c>
      <c r="AF40" s="33">
        <f t="shared" si="5"/>
        <v>0</v>
      </c>
      <c r="AG40" s="34" t="str">
        <f t="shared" si="6"/>
        <v>En riesgo en cumplimiento</v>
      </c>
      <c r="AH40" s="266" t="s">
        <v>1076</v>
      </c>
      <c r="AI40" s="147">
        <f t="shared" si="7"/>
        <v>0</v>
      </c>
      <c r="AJ40" s="37">
        <f t="shared" si="12"/>
        <v>0</v>
      </c>
      <c r="AK40" s="34" t="str">
        <f t="shared" si="13"/>
        <v>No cumplio</v>
      </c>
      <c r="AL40" s="266" t="s">
        <v>1076</v>
      </c>
    </row>
    <row r="41" spans="1:38" s="246" customFormat="1" ht="15" hidden="1" customHeight="1" thickTop="1" thickBot="1">
      <c r="A41" s="257">
        <f t="shared" si="14"/>
        <v>10</v>
      </c>
      <c r="B41" s="258">
        <v>0</v>
      </c>
      <c r="C41" s="258">
        <v>0</v>
      </c>
      <c r="D41" s="258">
        <v>0</v>
      </c>
      <c r="E41" s="258">
        <v>0</v>
      </c>
      <c r="F41" s="259" t="s">
        <v>1067</v>
      </c>
      <c r="G41" s="260" t="s">
        <v>1068</v>
      </c>
      <c r="H41" s="260" t="s">
        <v>826</v>
      </c>
      <c r="I41" s="261">
        <v>22</v>
      </c>
      <c r="J41" s="261">
        <v>49</v>
      </c>
      <c r="K41" s="262">
        <f t="shared" si="8"/>
        <v>71</v>
      </c>
      <c r="L41" s="261">
        <v>39</v>
      </c>
      <c r="M41" s="261">
        <v>40</v>
      </c>
      <c r="N41" s="262">
        <f t="shared" si="9"/>
        <v>79</v>
      </c>
      <c r="O41" s="262">
        <f t="shared" si="10"/>
        <v>150</v>
      </c>
      <c r="P41" s="263"/>
      <c r="Q41" s="264" t="s">
        <v>1074</v>
      </c>
      <c r="R41" s="265" t="s">
        <v>754</v>
      </c>
      <c r="S41" s="32">
        <v>0</v>
      </c>
      <c r="T41" s="33">
        <f t="shared" si="0"/>
        <v>0</v>
      </c>
      <c r="U41" s="34" t="str">
        <f t="shared" si="1"/>
        <v>En riesgo en cumplimiento</v>
      </c>
      <c r="V41" s="266" t="s">
        <v>1072</v>
      </c>
      <c r="W41" s="261"/>
      <c r="X41" s="33" t="str">
        <f t="shared" si="2"/>
        <v>No hay ejecución</v>
      </c>
      <c r="Y41" s="34" t="str">
        <f t="shared" si="3"/>
        <v>NA</v>
      </c>
      <c r="Z41" s="268" t="s">
        <v>1075</v>
      </c>
      <c r="AA41" s="35">
        <v>0</v>
      </c>
      <c r="AB41" s="33">
        <f t="shared" si="11"/>
        <v>0</v>
      </c>
      <c r="AC41" s="34" t="str">
        <f t="shared" si="4"/>
        <v>En riesgo en cumplimiento</v>
      </c>
      <c r="AD41" s="267"/>
      <c r="AE41" s="32">
        <v>0</v>
      </c>
      <c r="AF41" s="33">
        <f t="shared" si="5"/>
        <v>0</v>
      </c>
      <c r="AG41" s="34" t="str">
        <f t="shared" si="6"/>
        <v>En riesgo en cumplimiento</v>
      </c>
      <c r="AH41" s="266" t="s">
        <v>1076</v>
      </c>
      <c r="AI41" s="147">
        <f t="shared" si="7"/>
        <v>0</v>
      </c>
      <c r="AJ41" s="37">
        <f t="shared" si="12"/>
        <v>0</v>
      </c>
      <c r="AK41" s="34" t="str">
        <f t="shared" si="13"/>
        <v>No cumplio</v>
      </c>
      <c r="AL41" s="266" t="s">
        <v>1076</v>
      </c>
    </row>
    <row r="42" spans="1:38" s="246" customFormat="1" ht="15" hidden="1" customHeight="1" thickTop="1" thickBot="1">
      <c r="A42" s="257">
        <f t="shared" si="14"/>
        <v>11</v>
      </c>
      <c r="B42" s="258">
        <v>0</v>
      </c>
      <c r="C42" s="258">
        <v>0</v>
      </c>
      <c r="D42" s="258">
        <v>0</v>
      </c>
      <c r="E42" s="258">
        <v>0</v>
      </c>
      <c r="F42" s="259" t="s">
        <v>1069</v>
      </c>
      <c r="G42" s="260" t="s">
        <v>1068</v>
      </c>
      <c r="H42" s="260" t="s">
        <v>826</v>
      </c>
      <c r="I42" s="261">
        <v>1</v>
      </c>
      <c r="J42" s="261">
        <v>3</v>
      </c>
      <c r="K42" s="262">
        <f t="shared" si="8"/>
        <v>4</v>
      </c>
      <c r="L42" s="261">
        <v>5</v>
      </c>
      <c r="M42" s="261">
        <v>6</v>
      </c>
      <c r="N42" s="262">
        <f t="shared" si="9"/>
        <v>11</v>
      </c>
      <c r="O42" s="262">
        <f t="shared" si="10"/>
        <v>15</v>
      </c>
      <c r="P42" s="263"/>
      <c r="Q42" s="264" t="s">
        <v>1074</v>
      </c>
      <c r="R42" s="265" t="s">
        <v>754</v>
      </c>
      <c r="S42" s="32">
        <v>0</v>
      </c>
      <c r="T42" s="33">
        <f t="shared" si="0"/>
        <v>0</v>
      </c>
      <c r="U42" s="34" t="str">
        <f t="shared" si="1"/>
        <v>En riesgo en cumplimiento</v>
      </c>
      <c r="V42" s="266" t="s">
        <v>1072</v>
      </c>
      <c r="W42" s="261"/>
      <c r="X42" s="33" t="str">
        <f t="shared" si="2"/>
        <v>No hay ejecución</v>
      </c>
      <c r="Y42" s="34" t="str">
        <f t="shared" si="3"/>
        <v>NA</v>
      </c>
      <c r="Z42" s="266" t="s">
        <v>1075</v>
      </c>
      <c r="AA42" s="35">
        <v>0</v>
      </c>
      <c r="AB42" s="33">
        <f t="shared" si="11"/>
        <v>0</v>
      </c>
      <c r="AC42" s="34" t="str">
        <f t="shared" si="4"/>
        <v>En riesgo en cumplimiento</v>
      </c>
      <c r="AD42" s="267"/>
      <c r="AE42" s="32">
        <v>0</v>
      </c>
      <c r="AF42" s="33">
        <f t="shared" si="5"/>
        <v>0</v>
      </c>
      <c r="AG42" s="34" t="str">
        <f t="shared" si="6"/>
        <v>En riesgo en cumplimiento</v>
      </c>
      <c r="AH42" s="266" t="s">
        <v>1076</v>
      </c>
      <c r="AI42" s="147">
        <f t="shared" si="7"/>
        <v>0</v>
      </c>
      <c r="AJ42" s="37">
        <f t="shared" si="12"/>
        <v>0</v>
      </c>
      <c r="AK42" s="34" t="str">
        <f t="shared" si="13"/>
        <v>No cumplio</v>
      </c>
      <c r="AL42" s="266" t="s">
        <v>1076</v>
      </c>
    </row>
    <row r="43" spans="1:38" s="246" customFormat="1" ht="15" hidden="1" customHeight="1" thickTop="1" thickBot="1">
      <c r="A43" s="257">
        <f t="shared" si="14"/>
        <v>12</v>
      </c>
      <c r="B43" s="258">
        <v>0</v>
      </c>
      <c r="C43" s="258">
        <v>0</v>
      </c>
      <c r="D43" s="258">
        <v>0</v>
      </c>
      <c r="E43" s="258">
        <v>0</v>
      </c>
      <c r="F43" s="259" t="s">
        <v>1070</v>
      </c>
      <c r="G43" s="260" t="s">
        <v>1068</v>
      </c>
      <c r="H43" s="260" t="s">
        <v>826</v>
      </c>
      <c r="I43" s="261">
        <v>1</v>
      </c>
      <c r="J43" s="261">
        <v>3</v>
      </c>
      <c r="K43" s="262">
        <f t="shared" si="8"/>
        <v>4</v>
      </c>
      <c r="L43" s="261">
        <v>5</v>
      </c>
      <c r="M43" s="261">
        <v>6</v>
      </c>
      <c r="N43" s="262">
        <f t="shared" si="9"/>
        <v>11</v>
      </c>
      <c r="O43" s="262">
        <f t="shared" si="10"/>
        <v>15</v>
      </c>
      <c r="P43" s="263"/>
      <c r="Q43" s="264" t="s">
        <v>1074</v>
      </c>
      <c r="R43" s="265" t="s">
        <v>754</v>
      </c>
      <c r="S43" s="32">
        <v>0</v>
      </c>
      <c r="T43" s="33">
        <f t="shared" si="0"/>
        <v>0</v>
      </c>
      <c r="U43" s="34" t="str">
        <f t="shared" si="1"/>
        <v>En riesgo en cumplimiento</v>
      </c>
      <c r="V43" s="266" t="s">
        <v>1072</v>
      </c>
      <c r="W43" s="261"/>
      <c r="X43" s="33" t="str">
        <f t="shared" si="2"/>
        <v>No hay ejecución</v>
      </c>
      <c r="Y43" s="34" t="str">
        <f t="shared" si="3"/>
        <v>NA</v>
      </c>
      <c r="Z43" s="266" t="s">
        <v>1075</v>
      </c>
      <c r="AA43" s="35">
        <v>0</v>
      </c>
      <c r="AB43" s="33">
        <f t="shared" si="11"/>
        <v>0</v>
      </c>
      <c r="AC43" s="34" t="str">
        <f t="shared" si="4"/>
        <v>En riesgo en cumplimiento</v>
      </c>
      <c r="AD43" s="267"/>
      <c r="AE43" s="32">
        <v>0</v>
      </c>
      <c r="AF43" s="33">
        <f t="shared" si="5"/>
        <v>0</v>
      </c>
      <c r="AG43" s="34" t="str">
        <f t="shared" si="6"/>
        <v>En riesgo en cumplimiento</v>
      </c>
      <c r="AH43" s="266" t="s">
        <v>1076</v>
      </c>
      <c r="AI43" s="147">
        <f t="shared" si="7"/>
        <v>0</v>
      </c>
      <c r="AJ43" s="37">
        <f t="shared" si="12"/>
        <v>0</v>
      </c>
      <c r="AK43" s="34" t="str">
        <f t="shared" si="13"/>
        <v>No cumplio</v>
      </c>
      <c r="AL43" s="266" t="s">
        <v>1076</v>
      </c>
    </row>
    <row r="44" spans="1:38" s="246" customFormat="1" ht="15" customHeight="1" thickTop="1" thickBot="1">
      <c r="A44" s="257">
        <f t="shared" si="14"/>
        <v>13</v>
      </c>
      <c r="B44" s="258">
        <v>0</v>
      </c>
      <c r="C44" s="258">
        <v>0</v>
      </c>
      <c r="D44" s="258">
        <v>0</v>
      </c>
      <c r="E44" s="258">
        <v>0</v>
      </c>
      <c r="F44" s="259" t="s">
        <v>1077</v>
      </c>
      <c r="G44" s="260" t="s">
        <v>572</v>
      </c>
      <c r="H44" s="260" t="s">
        <v>826</v>
      </c>
      <c r="I44" s="261">
        <v>4</v>
      </c>
      <c r="J44" s="261">
        <v>11</v>
      </c>
      <c r="K44" s="262">
        <f t="shared" si="8"/>
        <v>15</v>
      </c>
      <c r="L44" s="261">
        <v>15</v>
      </c>
      <c r="M44" s="261">
        <v>15</v>
      </c>
      <c r="N44" s="262">
        <f t="shared" si="9"/>
        <v>30</v>
      </c>
      <c r="O44" s="262">
        <f t="shared" si="10"/>
        <v>45</v>
      </c>
      <c r="P44" s="263"/>
      <c r="Q44" s="264" t="s">
        <v>1078</v>
      </c>
      <c r="R44" s="265" t="s">
        <v>754</v>
      </c>
      <c r="S44" s="32">
        <v>0</v>
      </c>
      <c r="T44" s="33">
        <f t="shared" si="0"/>
        <v>0</v>
      </c>
      <c r="U44" s="34" t="str">
        <f t="shared" si="1"/>
        <v>En riesgo en cumplimiento</v>
      </c>
      <c r="V44" s="266" t="s">
        <v>1072</v>
      </c>
      <c r="W44" s="261"/>
      <c r="X44" s="33" t="str">
        <f t="shared" si="2"/>
        <v>No hay ejecución</v>
      </c>
      <c r="Y44" s="34" t="str">
        <f t="shared" si="3"/>
        <v>NA</v>
      </c>
      <c r="Z44" s="266" t="s">
        <v>1075</v>
      </c>
      <c r="AA44" s="35">
        <v>7</v>
      </c>
      <c r="AB44" s="33">
        <f t="shared" si="11"/>
        <v>0.46666666666666667</v>
      </c>
      <c r="AC44" s="34" t="str">
        <f t="shared" si="4"/>
        <v>En riesgo en cumplimiento</v>
      </c>
      <c r="AD44" s="267"/>
      <c r="AE44" s="32">
        <v>41</v>
      </c>
      <c r="AF44" s="33">
        <f t="shared" si="5"/>
        <v>2.7333333333333334</v>
      </c>
      <c r="AG44" s="34" t="str">
        <f t="shared" si="6"/>
        <v>De acuerdo con lo programado</v>
      </c>
      <c r="AH44" s="266"/>
      <c r="AI44" s="147">
        <f t="shared" si="7"/>
        <v>48</v>
      </c>
      <c r="AJ44" s="37">
        <f t="shared" si="12"/>
        <v>3.2</v>
      </c>
      <c r="AK44" s="34" t="str">
        <f t="shared" si="13"/>
        <v>Cumplio</v>
      </c>
      <c r="AL44" s="266"/>
    </row>
    <row r="45" spans="1:38" s="246" customFormat="1" ht="15" hidden="1" customHeight="1" thickTop="1" thickBot="1">
      <c r="A45" s="257">
        <f t="shared" si="14"/>
        <v>14</v>
      </c>
      <c r="B45" s="258">
        <v>0</v>
      </c>
      <c r="C45" s="258">
        <v>0</v>
      </c>
      <c r="D45" s="258">
        <v>0</v>
      </c>
      <c r="E45" s="258">
        <v>0</v>
      </c>
      <c r="F45" s="259" t="s">
        <v>1079</v>
      </c>
      <c r="G45" s="260" t="s">
        <v>1080</v>
      </c>
      <c r="H45" s="260" t="s">
        <v>826</v>
      </c>
      <c r="I45" s="261">
        <v>88</v>
      </c>
      <c r="J45" s="261">
        <v>120</v>
      </c>
      <c r="K45" s="262">
        <f t="shared" si="8"/>
        <v>208</v>
      </c>
      <c r="L45" s="261">
        <v>120</v>
      </c>
      <c r="M45" s="261">
        <v>122</v>
      </c>
      <c r="N45" s="262">
        <f t="shared" si="9"/>
        <v>242</v>
      </c>
      <c r="O45" s="262">
        <f t="shared" si="10"/>
        <v>450</v>
      </c>
      <c r="P45" s="263"/>
      <c r="Q45" s="264" t="s">
        <v>1078</v>
      </c>
      <c r="R45" s="265" t="s">
        <v>754</v>
      </c>
      <c r="S45" s="32">
        <v>0</v>
      </c>
      <c r="T45" s="33">
        <f t="shared" si="0"/>
        <v>0</v>
      </c>
      <c r="U45" s="34" t="str">
        <f t="shared" si="1"/>
        <v>En riesgo en cumplimiento</v>
      </c>
      <c r="V45" s="266" t="s">
        <v>1072</v>
      </c>
      <c r="W45" s="261"/>
      <c r="X45" s="33" t="str">
        <f t="shared" si="2"/>
        <v>No hay ejecución</v>
      </c>
      <c r="Y45" s="34" t="str">
        <f t="shared" si="3"/>
        <v>NA</v>
      </c>
      <c r="Z45" s="266" t="s">
        <v>1075</v>
      </c>
      <c r="AA45" s="35">
        <v>17</v>
      </c>
      <c r="AB45" s="33">
        <f t="shared" si="11"/>
        <v>0.14166666666666666</v>
      </c>
      <c r="AC45" s="34" t="str">
        <f t="shared" si="4"/>
        <v>En riesgo en cumplimiento</v>
      </c>
      <c r="AD45" s="267"/>
      <c r="AE45" s="32">
        <v>117</v>
      </c>
      <c r="AF45" s="33">
        <f t="shared" si="5"/>
        <v>0.95901639344262291</v>
      </c>
      <c r="AG45" s="34" t="str">
        <f t="shared" si="6"/>
        <v>De acuerdo con lo programado</v>
      </c>
      <c r="AH45" s="266"/>
      <c r="AI45" s="147">
        <f t="shared" si="7"/>
        <v>134</v>
      </c>
      <c r="AJ45" s="37">
        <f t="shared" si="12"/>
        <v>0.64423076923076927</v>
      </c>
      <c r="AK45" s="34" t="str">
        <f t="shared" si="13"/>
        <v>No cumplio</v>
      </c>
      <c r="AL45" s="266" t="s">
        <v>1081</v>
      </c>
    </row>
    <row r="46" spans="1:38" s="246" customFormat="1" ht="15" customHeight="1" thickTop="1" thickBot="1">
      <c r="A46" s="257">
        <f t="shared" si="14"/>
        <v>15</v>
      </c>
      <c r="B46" s="258">
        <v>0</v>
      </c>
      <c r="C46" s="258">
        <v>0</v>
      </c>
      <c r="D46" s="258">
        <v>0</v>
      </c>
      <c r="E46" s="258">
        <v>0</v>
      </c>
      <c r="F46" s="259" t="s">
        <v>1082</v>
      </c>
      <c r="G46" s="260" t="s">
        <v>1083</v>
      </c>
      <c r="H46" s="260" t="s">
        <v>826</v>
      </c>
      <c r="I46" s="261">
        <v>4</v>
      </c>
      <c r="J46" s="261">
        <v>11</v>
      </c>
      <c r="K46" s="262">
        <f t="shared" si="8"/>
        <v>15</v>
      </c>
      <c r="L46" s="261">
        <v>15</v>
      </c>
      <c r="M46" s="261">
        <v>15</v>
      </c>
      <c r="N46" s="262">
        <f t="shared" si="9"/>
        <v>30</v>
      </c>
      <c r="O46" s="262">
        <f t="shared" si="10"/>
        <v>45</v>
      </c>
      <c r="P46" s="263"/>
      <c r="Q46" s="264" t="s">
        <v>1078</v>
      </c>
      <c r="R46" s="265" t="s">
        <v>754</v>
      </c>
      <c r="S46" s="32">
        <v>0</v>
      </c>
      <c r="T46" s="33">
        <f t="shared" si="0"/>
        <v>0</v>
      </c>
      <c r="U46" s="34" t="str">
        <f t="shared" si="1"/>
        <v>En riesgo en cumplimiento</v>
      </c>
      <c r="V46" s="266" t="s">
        <v>1072</v>
      </c>
      <c r="W46" s="261"/>
      <c r="X46" s="33" t="str">
        <f t="shared" si="2"/>
        <v>No hay ejecución</v>
      </c>
      <c r="Y46" s="34" t="str">
        <f t="shared" si="3"/>
        <v>NA</v>
      </c>
      <c r="Z46" s="266" t="s">
        <v>1075</v>
      </c>
      <c r="AA46" s="35">
        <v>7</v>
      </c>
      <c r="AB46" s="33">
        <f t="shared" si="11"/>
        <v>0.46666666666666667</v>
      </c>
      <c r="AC46" s="34" t="str">
        <f t="shared" si="4"/>
        <v>En riesgo en cumplimiento</v>
      </c>
      <c r="AD46" s="267"/>
      <c r="AE46" s="32">
        <v>15</v>
      </c>
      <c r="AF46" s="33">
        <f t="shared" si="5"/>
        <v>1</v>
      </c>
      <c r="AG46" s="34" t="str">
        <f t="shared" si="6"/>
        <v>De acuerdo con lo programado</v>
      </c>
      <c r="AH46" s="266"/>
      <c r="AI46" s="147">
        <f t="shared" si="7"/>
        <v>22</v>
      </c>
      <c r="AJ46" s="37">
        <f t="shared" si="12"/>
        <v>1.4666666666666666</v>
      </c>
      <c r="AK46" s="34" t="str">
        <f t="shared" si="13"/>
        <v>Cumplio</v>
      </c>
      <c r="AL46" s="266"/>
    </row>
    <row r="47" spans="1:38" s="246" customFormat="1" ht="14.1" customHeight="1" thickTop="1" thickBot="1">
      <c r="A47" s="257">
        <f t="shared" si="14"/>
        <v>16</v>
      </c>
      <c r="B47" s="258">
        <v>0</v>
      </c>
      <c r="C47" s="258">
        <v>0</v>
      </c>
      <c r="D47" s="258">
        <v>0</v>
      </c>
      <c r="E47" s="258">
        <v>0</v>
      </c>
      <c r="F47" s="259" t="s">
        <v>1084</v>
      </c>
      <c r="G47" s="260" t="s">
        <v>489</v>
      </c>
      <c r="H47" s="260" t="s">
        <v>826</v>
      </c>
      <c r="I47" s="261">
        <v>4</v>
      </c>
      <c r="J47" s="261">
        <v>11</v>
      </c>
      <c r="K47" s="262">
        <f t="shared" si="8"/>
        <v>15</v>
      </c>
      <c r="L47" s="261">
        <v>15</v>
      </c>
      <c r="M47" s="261">
        <v>15</v>
      </c>
      <c r="N47" s="262">
        <f t="shared" si="9"/>
        <v>30</v>
      </c>
      <c r="O47" s="262">
        <f t="shared" si="10"/>
        <v>45</v>
      </c>
      <c r="P47" s="263"/>
      <c r="Q47" s="264" t="s">
        <v>1078</v>
      </c>
      <c r="R47" s="265" t="s">
        <v>754</v>
      </c>
      <c r="S47" s="32">
        <v>0</v>
      </c>
      <c r="T47" s="33">
        <f t="shared" si="0"/>
        <v>0</v>
      </c>
      <c r="U47" s="34" t="str">
        <f t="shared" si="1"/>
        <v>En riesgo en cumplimiento</v>
      </c>
      <c r="V47" s="266" t="s">
        <v>1072</v>
      </c>
      <c r="W47" s="261"/>
      <c r="X47" s="33" t="str">
        <f t="shared" si="2"/>
        <v>No hay ejecución</v>
      </c>
      <c r="Y47" s="34" t="str">
        <f t="shared" si="3"/>
        <v>NA</v>
      </c>
      <c r="Z47" s="266" t="s">
        <v>1075</v>
      </c>
      <c r="AA47" s="35">
        <v>10</v>
      </c>
      <c r="AB47" s="33">
        <f t="shared" si="11"/>
        <v>0.66666666666666663</v>
      </c>
      <c r="AC47" s="34" t="str">
        <f t="shared" si="4"/>
        <v>Atraso Leve</v>
      </c>
      <c r="AD47" s="267"/>
      <c r="AE47" s="32">
        <v>41</v>
      </c>
      <c r="AF47" s="33">
        <f t="shared" si="5"/>
        <v>2.7333333333333334</v>
      </c>
      <c r="AG47" s="34" t="str">
        <f t="shared" si="6"/>
        <v>De acuerdo con lo programado</v>
      </c>
      <c r="AH47" s="266"/>
      <c r="AI47" s="147">
        <f t="shared" si="7"/>
        <v>51</v>
      </c>
      <c r="AJ47" s="37">
        <f t="shared" si="12"/>
        <v>3.4</v>
      </c>
      <c r="AK47" s="34" t="str">
        <f t="shared" si="13"/>
        <v>Cumplio</v>
      </c>
      <c r="AL47" s="266"/>
    </row>
    <row r="48" spans="1:38" s="246" customFormat="1" ht="15" customHeight="1" thickTop="1" thickBot="1">
      <c r="A48" s="257">
        <f t="shared" si="14"/>
        <v>17</v>
      </c>
      <c r="B48" s="258">
        <v>0</v>
      </c>
      <c r="C48" s="258">
        <v>0</v>
      </c>
      <c r="D48" s="258">
        <v>0</v>
      </c>
      <c r="E48" s="258">
        <v>0</v>
      </c>
      <c r="F48" s="259" t="s">
        <v>1085</v>
      </c>
      <c r="G48" s="260" t="s">
        <v>587</v>
      </c>
      <c r="H48" s="260" t="s">
        <v>826</v>
      </c>
      <c r="I48" s="261">
        <v>3</v>
      </c>
      <c r="J48" s="261">
        <v>5</v>
      </c>
      <c r="K48" s="262">
        <f t="shared" si="8"/>
        <v>8</v>
      </c>
      <c r="L48" s="261">
        <v>11</v>
      </c>
      <c r="M48" s="261">
        <v>11</v>
      </c>
      <c r="N48" s="262">
        <f t="shared" si="9"/>
        <v>22</v>
      </c>
      <c r="O48" s="262">
        <f t="shared" si="10"/>
        <v>30</v>
      </c>
      <c r="P48" s="263"/>
      <c r="Q48" s="264" t="s">
        <v>1078</v>
      </c>
      <c r="R48" s="265" t="s">
        <v>754</v>
      </c>
      <c r="S48" s="32">
        <v>0</v>
      </c>
      <c r="T48" s="33">
        <f t="shared" si="0"/>
        <v>0</v>
      </c>
      <c r="U48" s="34" t="str">
        <f t="shared" si="1"/>
        <v>En riesgo en cumplimiento</v>
      </c>
      <c r="V48" s="266" t="s">
        <v>1072</v>
      </c>
      <c r="W48" s="261"/>
      <c r="X48" s="33" t="str">
        <f t="shared" si="2"/>
        <v>No hay ejecución</v>
      </c>
      <c r="Y48" s="34" t="str">
        <f t="shared" si="3"/>
        <v>NA</v>
      </c>
      <c r="Z48" s="266" t="s">
        <v>1075</v>
      </c>
      <c r="AA48" s="35">
        <v>2</v>
      </c>
      <c r="AB48" s="33">
        <f t="shared" si="11"/>
        <v>0.18181818181818182</v>
      </c>
      <c r="AC48" s="34" t="str">
        <f t="shared" si="4"/>
        <v>En riesgo en cumplimiento</v>
      </c>
      <c r="AD48" s="267"/>
      <c r="AE48" s="32">
        <v>18</v>
      </c>
      <c r="AF48" s="33">
        <f t="shared" si="5"/>
        <v>1.6363636363636365</v>
      </c>
      <c r="AG48" s="34" t="str">
        <f t="shared" si="6"/>
        <v>De acuerdo con lo programado</v>
      </c>
      <c r="AH48" s="266"/>
      <c r="AI48" s="147">
        <f t="shared" si="7"/>
        <v>20</v>
      </c>
      <c r="AJ48" s="37">
        <f t="shared" si="12"/>
        <v>2.5</v>
      </c>
      <c r="AK48" s="34" t="str">
        <f t="shared" si="13"/>
        <v>Cumplio</v>
      </c>
      <c r="AL48" s="266"/>
    </row>
    <row r="49" spans="1:38" s="246" customFormat="1" ht="15" customHeight="1" thickTop="1" thickBot="1">
      <c r="A49" s="257">
        <f t="shared" si="14"/>
        <v>18</v>
      </c>
      <c r="B49" s="258">
        <v>0</v>
      </c>
      <c r="C49" s="258">
        <v>0</v>
      </c>
      <c r="D49" s="258">
        <v>0</v>
      </c>
      <c r="E49" s="258">
        <v>0</v>
      </c>
      <c r="F49" s="259" t="s">
        <v>1086</v>
      </c>
      <c r="G49" s="260" t="s">
        <v>610</v>
      </c>
      <c r="H49" s="260" t="s">
        <v>287</v>
      </c>
      <c r="I49" s="231">
        <v>0</v>
      </c>
      <c r="J49" s="231">
        <v>0</v>
      </c>
      <c r="K49" s="219">
        <f t="shared" si="8"/>
        <v>0</v>
      </c>
      <c r="L49" s="261">
        <v>1</v>
      </c>
      <c r="M49" s="231">
        <v>0</v>
      </c>
      <c r="N49" s="262">
        <f t="shared" si="9"/>
        <v>1</v>
      </c>
      <c r="O49" s="262">
        <f t="shared" si="10"/>
        <v>1</v>
      </c>
      <c r="P49" s="263"/>
      <c r="Q49" s="264" t="s">
        <v>1078</v>
      </c>
      <c r="R49" s="265" t="s">
        <v>754</v>
      </c>
      <c r="S49" s="32">
        <v>0</v>
      </c>
      <c r="T49" s="33" t="str">
        <f t="shared" si="0"/>
        <v>No hay Programación</v>
      </c>
      <c r="U49" s="34" t="str">
        <f t="shared" si="1"/>
        <v>De acuerdo con lo programado</v>
      </c>
      <c r="V49" s="266" t="s">
        <v>1072</v>
      </c>
      <c r="W49" s="261"/>
      <c r="X49" s="33" t="str">
        <f t="shared" si="2"/>
        <v>No hay ejecución</v>
      </c>
      <c r="Y49" s="34" t="str">
        <f t="shared" si="3"/>
        <v>NA</v>
      </c>
      <c r="Z49" s="266" t="s">
        <v>1075</v>
      </c>
      <c r="AA49" s="35">
        <v>0</v>
      </c>
      <c r="AB49" s="33">
        <f t="shared" si="11"/>
        <v>0</v>
      </c>
      <c r="AC49" s="34" t="str">
        <f t="shared" si="4"/>
        <v>En riesgo en cumplimiento</v>
      </c>
      <c r="AD49" s="267"/>
      <c r="AE49" s="32">
        <v>1</v>
      </c>
      <c r="AF49" s="33" t="str">
        <f t="shared" si="5"/>
        <v>No hay Programación</v>
      </c>
      <c r="AG49" s="34" t="str">
        <f t="shared" si="6"/>
        <v>De acuerdo con lo programado</v>
      </c>
      <c r="AH49" s="266"/>
      <c r="AI49" s="147">
        <f t="shared" si="7"/>
        <v>1</v>
      </c>
      <c r="AJ49" s="37">
        <f t="shared" ref="AJ49" si="15">IF(AI49="","No hay ejecución",IF(AND(O49=0),"No hay Programación", AI49/O49))</f>
        <v>1</v>
      </c>
      <c r="AK49" s="34" t="str">
        <f t="shared" si="13"/>
        <v>Cumplio</v>
      </c>
      <c r="AL49" s="266"/>
    </row>
    <row r="50" spans="1:38" s="246" customFormat="1" ht="16.5" customHeight="1" thickTop="1" thickBot="1">
      <c r="A50" s="257">
        <f t="shared" si="14"/>
        <v>19</v>
      </c>
      <c r="B50" s="258">
        <v>0</v>
      </c>
      <c r="C50" s="258">
        <v>0</v>
      </c>
      <c r="D50" s="258">
        <v>0</v>
      </c>
      <c r="E50" s="258">
        <v>0</v>
      </c>
      <c r="F50" s="259" t="s">
        <v>1087</v>
      </c>
      <c r="G50" s="260" t="s">
        <v>610</v>
      </c>
      <c r="H50" s="260" t="s">
        <v>352</v>
      </c>
      <c r="I50" s="261">
        <v>1</v>
      </c>
      <c r="J50" s="231">
        <v>0</v>
      </c>
      <c r="K50" s="262">
        <f t="shared" si="8"/>
        <v>1</v>
      </c>
      <c r="L50" s="261">
        <v>1</v>
      </c>
      <c r="M50" s="231">
        <v>0</v>
      </c>
      <c r="N50" s="262">
        <f t="shared" si="9"/>
        <v>1</v>
      </c>
      <c r="O50" s="262">
        <f t="shared" si="10"/>
        <v>2</v>
      </c>
      <c r="P50" s="263"/>
      <c r="Q50" s="264" t="s">
        <v>1078</v>
      </c>
      <c r="R50" s="265" t="s">
        <v>754</v>
      </c>
      <c r="S50" s="32">
        <v>0</v>
      </c>
      <c r="T50" s="33">
        <f t="shared" si="0"/>
        <v>0</v>
      </c>
      <c r="U50" s="34" t="str">
        <f t="shared" si="1"/>
        <v>En riesgo en cumplimiento</v>
      </c>
      <c r="V50" s="266" t="s">
        <v>1072</v>
      </c>
      <c r="W50" s="261"/>
      <c r="X50" s="33" t="str">
        <f t="shared" si="2"/>
        <v>No hay ejecución</v>
      </c>
      <c r="Y50" s="34" t="str">
        <f t="shared" si="3"/>
        <v>NA</v>
      </c>
      <c r="Z50" s="266" t="s">
        <v>1075</v>
      </c>
      <c r="AA50" s="35">
        <v>1</v>
      </c>
      <c r="AB50" s="33">
        <f t="shared" si="11"/>
        <v>1</v>
      </c>
      <c r="AC50" s="34" t="str">
        <f t="shared" si="4"/>
        <v>De acuerdo con lo programado</v>
      </c>
      <c r="AD50" s="267"/>
      <c r="AE50" s="32">
        <v>0</v>
      </c>
      <c r="AF50" s="33" t="str">
        <f t="shared" si="5"/>
        <v>No hay Programación</v>
      </c>
      <c r="AG50" s="34" t="str">
        <f t="shared" si="6"/>
        <v>De acuerdo con lo programado</v>
      </c>
      <c r="AH50" s="266"/>
      <c r="AI50" s="147">
        <f t="shared" si="7"/>
        <v>1</v>
      </c>
      <c r="AJ50" s="37">
        <f t="shared" ref="AJ50:AJ100" si="16">IF(AI50="","No hay ejecución",IF(AND(K50=0),"No hay Programación", AI50/K50))</f>
        <v>1</v>
      </c>
      <c r="AK50" s="34" t="str">
        <f t="shared" si="13"/>
        <v>Cumplio</v>
      </c>
      <c r="AL50" s="266"/>
    </row>
    <row r="51" spans="1:38" s="246" customFormat="1" ht="15" customHeight="1" thickTop="1" thickBot="1">
      <c r="A51" s="257">
        <f t="shared" si="14"/>
        <v>20</v>
      </c>
      <c r="B51" s="258">
        <v>0</v>
      </c>
      <c r="C51" s="258">
        <v>0</v>
      </c>
      <c r="D51" s="258">
        <v>0</v>
      </c>
      <c r="E51" s="258">
        <v>0</v>
      </c>
      <c r="F51" s="269" t="s">
        <v>1088</v>
      </c>
      <c r="G51" s="260" t="s">
        <v>369</v>
      </c>
      <c r="H51" s="260" t="s">
        <v>490</v>
      </c>
      <c r="I51" s="261">
        <v>1</v>
      </c>
      <c r="J51" s="231">
        <v>0</v>
      </c>
      <c r="K51" s="262">
        <f t="shared" si="8"/>
        <v>1</v>
      </c>
      <c r="L51" s="261">
        <v>1</v>
      </c>
      <c r="M51" s="231">
        <v>0</v>
      </c>
      <c r="N51" s="262">
        <f t="shared" si="9"/>
        <v>1</v>
      </c>
      <c r="O51" s="262">
        <f t="shared" si="10"/>
        <v>2</v>
      </c>
      <c r="P51" s="263"/>
      <c r="Q51" s="264" t="s">
        <v>1078</v>
      </c>
      <c r="R51" s="265" t="s">
        <v>754</v>
      </c>
      <c r="S51" s="32">
        <v>0</v>
      </c>
      <c r="T51" s="33">
        <f t="shared" si="0"/>
        <v>0</v>
      </c>
      <c r="U51" s="34" t="str">
        <f t="shared" si="1"/>
        <v>En riesgo en cumplimiento</v>
      </c>
      <c r="V51" s="266" t="s">
        <v>1072</v>
      </c>
      <c r="W51" s="261"/>
      <c r="X51" s="33" t="str">
        <f t="shared" si="2"/>
        <v>No hay ejecución</v>
      </c>
      <c r="Y51" s="34" t="str">
        <f t="shared" si="3"/>
        <v>NA</v>
      </c>
      <c r="Z51" s="266" t="s">
        <v>1075</v>
      </c>
      <c r="AA51" s="35">
        <v>1</v>
      </c>
      <c r="AB51" s="33">
        <f t="shared" si="11"/>
        <v>1</v>
      </c>
      <c r="AC51" s="34" t="str">
        <f t="shared" si="4"/>
        <v>De acuerdo con lo programado</v>
      </c>
      <c r="AD51" s="267"/>
      <c r="AE51" s="32">
        <v>0</v>
      </c>
      <c r="AF51" s="33" t="str">
        <f t="shared" si="5"/>
        <v>No hay Programación</v>
      </c>
      <c r="AG51" s="34" t="str">
        <f t="shared" si="6"/>
        <v>De acuerdo con lo programado</v>
      </c>
      <c r="AH51" s="266"/>
      <c r="AI51" s="147">
        <f t="shared" si="7"/>
        <v>1</v>
      </c>
      <c r="AJ51" s="37">
        <f t="shared" si="16"/>
        <v>1</v>
      </c>
      <c r="AK51" s="34" t="str">
        <f t="shared" si="13"/>
        <v>Cumplio</v>
      </c>
      <c r="AL51" s="266"/>
    </row>
    <row r="52" spans="1:38" s="246" customFormat="1" ht="16.05" customHeight="1" thickTop="1" thickBot="1">
      <c r="A52" s="257">
        <f t="shared" si="14"/>
        <v>21</v>
      </c>
      <c r="B52" s="258">
        <v>0</v>
      </c>
      <c r="C52" s="258">
        <v>0</v>
      </c>
      <c r="D52" s="258">
        <v>0</v>
      </c>
      <c r="E52" s="258">
        <v>0</v>
      </c>
      <c r="F52" s="259" t="s">
        <v>1089</v>
      </c>
      <c r="G52" s="260" t="s">
        <v>527</v>
      </c>
      <c r="H52" s="260" t="s">
        <v>826</v>
      </c>
      <c r="I52" s="261">
        <v>100</v>
      </c>
      <c r="J52" s="261">
        <v>140</v>
      </c>
      <c r="K52" s="262">
        <f t="shared" si="8"/>
        <v>240</v>
      </c>
      <c r="L52" s="261">
        <v>130</v>
      </c>
      <c r="M52" s="261">
        <v>130</v>
      </c>
      <c r="N52" s="262">
        <f t="shared" si="9"/>
        <v>260</v>
      </c>
      <c r="O52" s="262">
        <f t="shared" si="10"/>
        <v>500</v>
      </c>
      <c r="P52" s="263"/>
      <c r="Q52" s="264" t="s">
        <v>1090</v>
      </c>
      <c r="R52" s="265" t="s">
        <v>1091</v>
      </c>
      <c r="S52" s="261">
        <v>100</v>
      </c>
      <c r="T52" s="33">
        <f t="shared" si="0"/>
        <v>1</v>
      </c>
      <c r="U52" s="34" t="str">
        <f t="shared" si="1"/>
        <v>De acuerdo con lo programado</v>
      </c>
      <c r="V52" s="266"/>
      <c r="W52" s="261">
        <v>174</v>
      </c>
      <c r="X52" s="33">
        <f t="shared" si="2"/>
        <v>1.2428571428571429</v>
      </c>
      <c r="Y52" s="34" t="str">
        <f t="shared" si="3"/>
        <v>De acuerdo con lo programado</v>
      </c>
      <c r="Z52" s="266"/>
      <c r="AA52" s="35">
        <v>133</v>
      </c>
      <c r="AB52" s="33">
        <f t="shared" si="11"/>
        <v>1.023076923076923</v>
      </c>
      <c r="AC52" s="34" t="str">
        <f t="shared" si="4"/>
        <v>De acuerdo con lo programado</v>
      </c>
      <c r="AD52" s="267"/>
      <c r="AE52" s="32">
        <v>160</v>
      </c>
      <c r="AF52" s="33">
        <f t="shared" si="5"/>
        <v>1.2307692307692308</v>
      </c>
      <c r="AG52" s="34" t="str">
        <f t="shared" si="6"/>
        <v>De acuerdo con lo programado</v>
      </c>
      <c r="AH52" s="266"/>
      <c r="AI52" s="261">
        <f t="shared" si="7"/>
        <v>567</v>
      </c>
      <c r="AJ52" s="37">
        <f t="shared" si="16"/>
        <v>2.3624999999999998</v>
      </c>
      <c r="AK52" s="34" t="str">
        <f t="shared" si="13"/>
        <v>Cumplio</v>
      </c>
      <c r="AL52" s="266"/>
    </row>
    <row r="53" spans="1:38" s="246" customFormat="1" ht="20.100000000000001" customHeight="1" thickTop="1" thickBot="1">
      <c r="A53" s="257">
        <f t="shared" si="14"/>
        <v>22</v>
      </c>
      <c r="B53" s="258">
        <v>0</v>
      </c>
      <c r="C53" s="258">
        <v>0</v>
      </c>
      <c r="D53" s="258">
        <v>0</v>
      </c>
      <c r="E53" s="258">
        <v>0</v>
      </c>
      <c r="F53" s="259" t="s">
        <v>1092</v>
      </c>
      <c r="G53" s="260" t="s">
        <v>567</v>
      </c>
      <c r="H53" s="260" t="s">
        <v>826</v>
      </c>
      <c r="I53" s="261">
        <v>4</v>
      </c>
      <c r="J53" s="261">
        <v>20</v>
      </c>
      <c r="K53" s="262">
        <f t="shared" si="8"/>
        <v>24</v>
      </c>
      <c r="L53" s="261">
        <v>8</v>
      </c>
      <c r="M53" s="261">
        <v>8</v>
      </c>
      <c r="N53" s="262">
        <f t="shared" si="9"/>
        <v>16</v>
      </c>
      <c r="O53" s="262">
        <f t="shared" si="10"/>
        <v>40</v>
      </c>
      <c r="P53" s="263"/>
      <c r="Q53" s="264" t="s">
        <v>1090</v>
      </c>
      <c r="R53" s="265" t="s">
        <v>1091</v>
      </c>
      <c r="S53" s="261">
        <v>4</v>
      </c>
      <c r="T53" s="33">
        <f t="shared" si="0"/>
        <v>1</v>
      </c>
      <c r="U53" s="34" t="str">
        <f t="shared" si="1"/>
        <v>De acuerdo con lo programado</v>
      </c>
      <c r="V53" s="266"/>
      <c r="W53" s="261">
        <v>19</v>
      </c>
      <c r="X53" s="33">
        <f t="shared" si="2"/>
        <v>0.95</v>
      </c>
      <c r="Y53" s="34" t="str">
        <f t="shared" si="3"/>
        <v>De acuerdo con lo programado</v>
      </c>
      <c r="Z53" s="266"/>
      <c r="AA53" s="35">
        <v>17</v>
      </c>
      <c r="AB53" s="33">
        <f t="shared" si="11"/>
        <v>2.125</v>
      </c>
      <c r="AC53" s="34" t="str">
        <f t="shared" si="4"/>
        <v>De acuerdo con lo programado</v>
      </c>
      <c r="AD53" s="267"/>
      <c r="AE53" s="32">
        <v>31</v>
      </c>
      <c r="AF53" s="33">
        <f t="shared" si="5"/>
        <v>3.875</v>
      </c>
      <c r="AG53" s="34" t="str">
        <f t="shared" si="6"/>
        <v>De acuerdo con lo programado</v>
      </c>
      <c r="AH53" s="266"/>
      <c r="AI53" s="261">
        <f t="shared" si="7"/>
        <v>71</v>
      </c>
      <c r="AJ53" s="37">
        <f t="shared" si="16"/>
        <v>2.9583333333333335</v>
      </c>
      <c r="AK53" s="34" t="str">
        <f t="shared" si="13"/>
        <v>Cumplio</v>
      </c>
      <c r="AL53" s="266"/>
    </row>
    <row r="54" spans="1:38" s="246" customFormat="1" ht="14.55" customHeight="1" thickTop="1" thickBot="1">
      <c r="A54" s="257">
        <f t="shared" si="14"/>
        <v>23</v>
      </c>
      <c r="B54" s="258">
        <v>0</v>
      </c>
      <c r="C54" s="258">
        <v>0</v>
      </c>
      <c r="D54" s="258">
        <v>0</v>
      </c>
      <c r="E54" s="258">
        <v>0</v>
      </c>
      <c r="F54" s="270" t="s">
        <v>1093</v>
      </c>
      <c r="G54" s="260" t="s">
        <v>572</v>
      </c>
      <c r="H54" s="260" t="s">
        <v>826</v>
      </c>
      <c r="I54" s="261">
        <v>4</v>
      </c>
      <c r="J54" s="261">
        <v>29</v>
      </c>
      <c r="K54" s="262">
        <f t="shared" si="8"/>
        <v>33</v>
      </c>
      <c r="L54" s="261">
        <v>8</v>
      </c>
      <c r="M54" s="261">
        <v>8</v>
      </c>
      <c r="N54" s="262">
        <f t="shared" si="9"/>
        <v>16</v>
      </c>
      <c r="O54" s="262">
        <f t="shared" si="10"/>
        <v>49</v>
      </c>
      <c r="P54" s="263"/>
      <c r="Q54" s="264" t="s">
        <v>1090</v>
      </c>
      <c r="R54" s="265" t="s">
        <v>1094</v>
      </c>
      <c r="S54" s="261">
        <v>4</v>
      </c>
      <c r="T54" s="33">
        <f t="shared" si="0"/>
        <v>1</v>
      </c>
      <c r="U54" s="34" t="str">
        <f t="shared" si="1"/>
        <v>De acuerdo con lo programado</v>
      </c>
      <c r="V54" s="266"/>
      <c r="W54" s="261">
        <v>20</v>
      </c>
      <c r="X54" s="33">
        <f t="shared" si="2"/>
        <v>0.68965517241379315</v>
      </c>
      <c r="Y54" s="34" t="str">
        <f t="shared" si="3"/>
        <v>Atraso Leve</v>
      </c>
      <c r="Z54" s="266" t="s">
        <v>1095</v>
      </c>
      <c r="AA54" s="35">
        <v>17</v>
      </c>
      <c r="AB54" s="33">
        <f t="shared" si="11"/>
        <v>2.125</v>
      </c>
      <c r="AC54" s="34" t="str">
        <f t="shared" si="4"/>
        <v>De acuerdo con lo programado</v>
      </c>
      <c r="AD54" s="267"/>
      <c r="AE54" s="32">
        <v>31</v>
      </c>
      <c r="AF54" s="33">
        <f t="shared" si="5"/>
        <v>3.875</v>
      </c>
      <c r="AG54" s="34" t="str">
        <f t="shared" si="6"/>
        <v>De acuerdo con lo programado</v>
      </c>
      <c r="AH54" s="266"/>
      <c r="AI54" s="261">
        <f t="shared" si="7"/>
        <v>72</v>
      </c>
      <c r="AJ54" s="37">
        <f t="shared" si="16"/>
        <v>2.1818181818181817</v>
      </c>
      <c r="AK54" s="34" t="str">
        <f t="shared" si="13"/>
        <v>Cumplio</v>
      </c>
      <c r="AL54" s="266"/>
    </row>
    <row r="55" spans="1:38" s="246" customFormat="1" ht="18.600000000000001" customHeight="1" thickTop="1" thickBot="1">
      <c r="A55" s="257">
        <f t="shared" si="14"/>
        <v>24</v>
      </c>
      <c r="B55" s="258">
        <v>0</v>
      </c>
      <c r="C55" s="258">
        <v>0</v>
      </c>
      <c r="D55" s="258">
        <v>0</v>
      </c>
      <c r="E55" s="258">
        <v>0</v>
      </c>
      <c r="F55" s="270" t="s">
        <v>1096</v>
      </c>
      <c r="G55" s="260" t="s">
        <v>572</v>
      </c>
      <c r="H55" s="260" t="s">
        <v>1097</v>
      </c>
      <c r="I55" s="261">
        <v>3</v>
      </c>
      <c r="J55" s="261">
        <v>3</v>
      </c>
      <c r="K55" s="262">
        <f t="shared" si="8"/>
        <v>6</v>
      </c>
      <c r="L55" s="261">
        <v>3</v>
      </c>
      <c r="M55" s="261">
        <v>2</v>
      </c>
      <c r="N55" s="262">
        <f t="shared" si="9"/>
        <v>5</v>
      </c>
      <c r="O55" s="262">
        <f t="shared" si="10"/>
        <v>11</v>
      </c>
      <c r="P55" s="263"/>
      <c r="Q55" s="264" t="s">
        <v>1090</v>
      </c>
      <c r="R55" s="265" t="s">
        <v>1098</v>
      </c>
      <c r="S55" s="261">
        <v>2</v>
      </c>
      <c r="T55" s="33">
        <f t="shared" si="0"/>
        <v>0.66666666666666663</v>
      </c>
      <c r="U55" s="34" t="str">
        <f t="shared" si="1"/>
        <v>Atraso Leve</v>
      </c>
      <c r="V55" s="266" t="s">
        <v>1099</v>
      </c>
      <c r="W55" s="261">
        <v>20</v>
      </c>
      <c r="X55" s="33">
        <f t="shared" si="2"/>
        <v>6.666666666666667</v>
      </c>
      <c r="Y55" s="34" t="str">
        <f t="shared" si="3"/>
        <v>De acuerdo con lo programado</v>
      </c>
      <c r="Z55" s="266"/>
      <c r="AA55" s="35">
        <v>3</v>
      </c>
      <c r="AB55" s="33">
        <f t="shared" si="11"/>
        <v>1</v>
      </c>
      <c r="AC55" s="34" t="str">
        <f t="shared" si="4"/>
        <v>De acuerdo con lo programado</v>
      </c>
      <c r="AD55" s="267"/>
      <c r="AE55" s="32">
        <v>3</v>
      </c>
      <c r="AF55" s="33">
        <f t="shared" si="5"/>
        <v>1.5</v>
      </c>
      <c r="AG55" s="34" t="str">
        <f t="shared" si="6"/>
        <v>De acuerdo con lo programado</v>
      </c>
      <c r="AH55" s="266"/>
      <c r="AI55" s="261">
        <f t="shared" si="7"/>
        <v>28</v>
      </c>
      <c r="AJ55" s="37">
        <f t="shared" si="16"/>
        <v>4.666666666666667</v>
      </c>
      <c r="AK55" s="34" t="str">
        <f t="shared" si="13"/>
        <v>Cumplio</v>
      </c>
      <c r="AL55" s="266"/>
    </row>
    <row r="56" spans="1:38" s="246" customFormat="1" ht="17.100000000000001" customHeight="1" thickTop="1" thickBot="1">
      <c r="A56" s="257">
        <f t="shared" si="14"/>
        <v>25</v>
      </c>
      <c r="B56" s="258">
        <v>0</v>
      </c>
      <c r="C56" s="258">
        <v>0</v>
      </c>
      <c r="D56" s="258">
        <v>0</v>
      </c>
      <c r="E56" s="258">
        <v>0</v>
      </c>
      <c r="F56" s="259" t="s">
        <v>1100</v>
      </c>
      <c r="G56" s="260" t="s">
        <v>489</v>
      </c>
      <c r="H56" s="260" t="s">
        <v>826</v>
      </c>
      <c r="I56" s="261">
        <v>12</v>
      </c>
      <c r="J56" s="261">
        <v>12</v>
      </c>
      <c r="K56" s="262">
        <f t="shared" si="8"/>
        <v>24</v>
      </c>
      <c r="L56" s="261">
        <v>12</v>
      </c>
      <c r="M56" s="261">
        <v>12</v>
      </c>
      <c r="N56" s="262">
        <f t="shared" si="9"/>
        <v>24</v>
      </c>
      <c r="O56" s="262">
        <f t="shared" si="10"/>
        <v>48</v>
      </c>
      <c r="P56" s="263"/>
      <c r="Q56" s="264" t="s">
        <v>1090</v>
      </c>
      <c r="R56" s="265" t="s">
        <v>754</v>
      </c>
      <c r="S56" s="261">
        <v>15</v>
      </c>
      <c r="T56" s="33">
        <f t="shared" si="0"/>
        <v>1.25</v>
      </c>
      <c r="U56" s="34" t="str">
        <f t="shared" si="1"/>
        <v>De acuerdo con lo programado</v>
      </c>
      <c r="V56" s="266" t="s">
        <v>1101</v>
      </c>
      <c r="W56" s="261">
        <v>21</v>
      </c>
      <c r="X56" s="33">
        <f t="shared" si="2"/>
        <v>1.75</v>
      </c>
      <c r="Y56" s="34" t="str">
        <f t="shared" si="3"/>
        <v>De acuerdo con lo programado</v>
      </c>
      <c r="Z56" s="266"/>
      <c r="AA56" s="35">
        <v>22</v>
      </c>
      <c r="AB56" s="33">
        <f t="shared" si="11"/>
        <v>1.8333333333333333</v>
      </c>
      <c r="AC56" s="34" t="str">
        <f t="shared" si="4"/>
        <v>De acuerdo con lo programado</v>
      </c>
      <c r="AD56" s="267"/>
      <c r="AE56" s="32">
        <v>21</v>
      </c>
      <c r="AF56" s="33">
        <f t="shared" si="5"/>
        <v>1.75</v>
      </c>
      <c r="AG56" s="34" t="str">
        <f t="shared" si="6"/>
        <v>De acuerdo con lo programado</v>
      </c>
      <c r="AH56" s="266"/>
      <c r="AI56" s="261">
        <f t="shared" si="7"/>
        <v>79</v>
      </c>
      <c r="AJ56" s="37">
        <f t="shared" si="16"/>
        <v>3.2916666666666665</v>
      </c>
      <c r="AK56" s="34" t="str">
        <f t="shared" si="13"/>
        <v>Cumplio</v>
      </c>
      <c r="AL56" s="266"/>
    </row>
    <row r="57" spans="1:38" s="246" customFormat="1" ht="21" customHeight="1" thickTop="1" thickBot="1">
      <c r="A57" s="257">
        <f t="shared" si="14"/>
        <v>26</v>
      </c>
      <c r="B57" s="258">
        <v>0</v>
      </c>
      <c r="C57" s="258">
        <v>0</v>
      </c>
      <c r="D57" s="258">
        <v>0</v>
      </c>
      <c r="E57" s="258">
        <v>0</v>
      </c>
      <c r="F57" s="259" t="s">
        <v>1102</v>
      </c>
      <c r="G57" s="260" t="s">
        <v>489</v>
      </c>
      <c r="H57" s="260" t="s">
        <v>826</v>
      </c>
      <c r="I57" s="261">
        <v>2</v>
      </c>
      <c r="J57" s="261">
        <v>2</v>
      </c>
      <c r="K57" s="262">
        <f t="shared" si="8"/>
        <v>4</v>
      </c>
      <c r="L57" s="261">
        <v>2</v>
      </c>
      <c r="M57" s="261">
        <v>2</v>
      </c>
      <c r="N57" s="262">
        <f t="shared" si="9"/>
        <v>4</v>
      </c>
      <c r="O57" s="262">
        <f t="shared" si="10"/>
        <v>8</v>
      </c>
      <c r="P57" s="263"/>
      <c r="Q57" s="264" t="s">
        <v>1090</v>
      </c>
      <c r="R57" s="265" t="s">
        <v>754</v>
      </c>
      <c r="S57" s="261">
        <v>4</v>
      </c>
      <c r="T57" s="33">
        <f t="shared" si="0"/>
        <v>2</v>
      </c>
      <c r="U57" s="34" t="str">
        <f t="shared" si="1"/>
        <v>De acuerdo con lo programado</v>
      </c>
      <c r="V57" s="266" t="s">
        <v>1101</v>
      </c>
      <c r="W57" s="261">
        <v>12</v>
      </c>
      <c r="X57" s="33">
        <f t="shared" si="2"/>
        <v>6</v>
      </c>
      <c r="Y57" s="34" t="str">
        <f t="shared" si="3"/>
        <v>De acuerdo con lo programado</v>
      </c>
      <c r="Z57" s="266"/>
      <c r="AA57" s="35">
        <v>10</v>
      </c>
      <c r="AB57" s="33">
        <f t="shared" si="11"/>
        <v>5</v>
      </c>
      <c r="AC57" s="34" t="str">
        <f t="shared" si="4"/>
        <v>De acuerdo con lo programado</v>
      </c>
      <c r="AD57" s="267"/>
      <c r="AE57" s="32">
        <v>20</v>
      </c>
      <c r="AF57" s="33">
        <f t="shared" si="5"/>
        <v>10</v>
      </c>
      <c r="AG57" s="34" t="str">
        <f t="shared" si="6"/>
        <v>De acuerdo con lo programado</v>
      </c>
      <c r="AH57" s="266"/>
      <c r="AI57" s="261">
        <f t="shared" si="7"/>
        <v>46</v>
      </c>
      <c r="AJ57" s="37">
        <f t="shared" si="16"/>
        <v>11.5</v>
      </c>
      <c r="AK57" s="34" t="str">
        <f t="shared" si="13"/>
        <v>Cumplio</v>
      </c>
      <c r="AL57" s="266"/>
    </row>
    <row r="58" spans="1:38" s="246" customFormat="1" ht="18.600000000000001" customHeight="1" thickTop="1" thickBot="1">
      <c r="A58" s="257">
        <f t="shared" si="14"/>
        <v>27</v>
      </c>
      <c r="B58" s="258">
        <v>0</v>
      </c>
      <c r="C58" s="258">
        <v>0</v>
      </c>
      <c r="D58" s="258">
        <v>0</v>
      </c>
      <c r="E58" s="258">
        <v>0</v>
      </c>
      <c r="F58" s="259" t="s">
        <v>1103</v>
      </c>
      <c r="G58" s="260" t="s">
        <v>113</v>
      </c>
      <c r="H58" s="260" t="s">
        <v>200</v>
      </c>
      <c r="I58" s="261">
        <v>1</v>
      </c>
      <c r="J58" s="261">
        <v>1</v>
      </c>
      <c r="K58" s="262">
        <f t="shared" si="8"/>
        <v>2</v>
      </c>
      <c r="L58" s="261">
        <v>1</v>
      </c>
      <c r="M58" s="261">
        <v>1</v>
      </c>
      <c r="N58" s="262">
        <f t="shared" si="9"/>
        <v>2</v>
      </c>
      <c r="O58" s="262">
        <f t="shared" si="10"/>
        <v>4</v>
      </c>
      <c r="P58" s="263"/>
      <c r="Q58" s="264" t="s">
        <v>1090</v>
      </c>
      <c r="R58" s="265" t="s">
        <v>1098</v>
      </c>
      <c r="S58" s="32">
        <v>0</v>
      </c>
      <c r="T58" s="33">
        <f t="shared" si="0"/>
        <v>0</v>
      </c>
      <c r="U58" s="34" t="str">
        <f t="shared" si="1"/>
        <v>En riesgo en cumplimiento</v>
      </c>
      <c r="V58" s="266" t="s">
        <v>1099</v>
      </c>
      <c r="W58" s="32">
        <v>0</v>
      </c>
      <c r="X58" s="33">
        <f t="shared" si="2"/>
        <v>0</v>
      </c>
      <c r="Y58" s="34" t="str">
        <f t="shared" si="3"/>
        <v>En riesgo en cumplimiento</v>
      </c>
      <c r="Z58" s="266" t="s">
        <v>1104</v>
      </c>
      <c r="AA58" s="35">
        <v>1</v>
      </c>
      <c r="AB58" s="33">
        <f t="shared" si="11"/>
        <v>1</v>
      </c>
      <c r="AC58" s="34" t="str">
        <f t="shared" si="4"/>
        <v>De acuerdo con lo programado</v>
      </c>
      <c r="AD58" s="267"/>
      <c r="AE58" s="32">
        <v>1</v>
      </c>
      <c r="AF58" s="33">
        <f t="shared" si="5"/>
        <v>1</v>
      </c>
      <c r="AG58" s="34" t="str">
        <f t="shared" si="6"/>
        <v>De acuerdo con lo programado</v>
      </c>
      <c r="AH58" s="266"/>
      <c r="AI58" s="147">
        <f t="shared" si="7"/>
        <v>2</v>
      </c>
      <c r="AJ58" s="37">
        <f t="shared" si="16"/>
        <v>1</v>
      </c>
      <c r="AK58" s="34" t="str">
        <f t="shared" si="13"/>
        <v>Cumplio</v>
      </c>
      <c r="AL58" s="266"/>
    </row>
    <row r="59" spans="1:38" s="246" customFormat="1" ht="15.6" customHeight="1" thickTop="1" thickBot="1">
      <c r="A59" s="257">
        <f t="shared" si="14"/>
        <v>28</v>
      </c>
      <c r="B59" s="258">
        <v>0</v>
      </c>
      <c r="C59" s="258">
        <v>0</v>
      </c>
      <c r="D59" s="258">
        <v>0</v>
      </c>
      <c r="E59" s="258">
        <v>0</v>
      </c>
      <c r="F59" s="259" t="s">
        <v>1105</v>
      </c>
      <c r="G59" s="260" t="s">
        <v>233</v>
      </c>
      <c r="H59" s="260" t="s">
        <v>287</v>
      </c>
      <c r="I59" s="231">
        <v>0</v>
      </c>
      <c r="J59" s="261">
        <v>1</v>
      </c>
      <c r="K59" s="262">
        <f t="shared" si="8"/>
        <v>1</v>
      </c>
      <c r="L59" s="231">
        <v>0</v>
      </c>
      <c r="M59" s="261">
        <v>1</v>
      </c>
      <c r="N59" s="262">
        <f t="shared" si="9"/>
        <v>1</v>
      </c>
      <c r="O59" s="262">
        <f t="shared" si="10"/>
        <v>2</v>
      </c>
      <c r="P59" s="263"/>
      <c r="Q59" s="264" t="s">
        <v>1090</v>
      </c>
      <c r="R59" s="265" t="s">
        <v>1098</v>
      </c>
      <c r="S59" s="32">
        <v>0</v>
      </c>
      <c r="T59" s="33" t="str">
        <f t="shared" si="0"/>
        <v>No hay Programación</v>
      </c>
      <c r="U59" s="34" t="str">
        <f t="shared" si="1"/>
        <v>De acuerdo con lo programado</v>
      </c>
      <c r="V59" s="266"/>
      <c r="W59" s="32">
        <v>0</v>
      </c>
      <c r="X59" s="33">
        <f t="shared" si="2"/>
        <v>0</v>
      </c>
      <c r="Y59" s="34" t="str">
        <f t="shared" si="3"/>
        <v>En riesgo en cumplimiento</v>
      </c>
      <c r="Z59" s="266" t="s">
        <v>1106</v>
      </c>
      <c r="AA59" s="35">
        <v>0</v>
      </c>
      <c r="AB59" s="33" t="str">
        <f t="shared" si="11"/>
        <v>No hay Programación</v>
      </c>
      <c r="AC59" s="34" t="str">
        <f t="shared" si="4"/>
        <v>De acuerdo con lo programado</v>
      </c>
      <c r="AD59" s="267"/>
      <c r="AE59" s="32">
        <v>1</v>
      </c>
      <c r="AF59" s="33">
        <f t="shared" si="5"/>
        <v>1</v>
      </c>
      <c r="AG59" s="34" t="str">
        <f t="shared" si="6"/>
        <v>De acuerdo con lo programado</v>
      </c>
      <c r="AH59" s="266"/>
      <c r="AI59" s="147">
        <f t="shared" si="7"/>
        <v>1</v>
      </c>
      <c r="AJ59" s="37">
        <f t="shared" si="16"/>
        <v>1</v>
      </c>
      <c r="AK59" s="34" t="str">
        <f t="shared" si="13"/>
        <v>Cumplio</v>
      </c>
      <c r="AL59" s="266"/>
    </row>
    <row r="60" spans="1:38" s="246" customFormat="1" ht="16.5" customHeight="1" thickTop="1" thickBot="1">
      <c r="A60" s="257">
        <f t="shared" si="14"/>
        <v>29</v>
      </c>
      <c r="B60" s="258">
        <v>0</v>
      </c>
      <c r="C60" s="258">
        <v>0</v>
      </c>
      <c r="D60" s="258">
        <v>0</v>
      </c>
      <c r="E60" s="258">
        <v>0</v>
      </c>
      <c r="F60" s="259" t="s">
        <v>1107</v>
      </c>
      <c r="G60" s="260" t="s">
        <v>100</v>
      </c>
      <c r="H60" s="260" t="s">
        <v>1097</v>
      </c>
      <c r="I60" s="261">
        <v>1</v>
      </c>
      <c r="J60" s="261">
        <v>1</v>
      </c>
      <c r="K60" s="262">
        <f t="shared" si="8"/>
        <v>2</v>
      </c>
      <c r="L60" s="261">
        <v>1</v>
      </c>
      <c r="M60" s="261">
        <v>1</v>
      </c>
      <c r="N60" s="262">
        <f t="shared" si="9"/>
        <v>2</v>
      </c>
      <c r="O60" s="262">
        <f t="shared" si="10"/>
        <v>4</v>
      </c>
      <c r="P60" s="263"/>
      <c r="Q60" s="264" t="s">
        <v>1090</v>
      </c>
      <c r="R60" s="265" t="s">
        <v>754</v>
      </c>
      <c r="S60" s="261">
        <v>1</v>
      </c>
      <c r="T60" s="33">
        <f t="shared" si="0"/>
        <v>1</v>
      </c>
      <c r="U60" s="34" t="str">
        <f t="shared" si="1"/>
        <v>De acuerdo con lo programado</v>
      </c>
      <c r="V60" s="266"/>
      <c r="W60" s="261">
        <v>1</v>
      </c>
      <c r="X60" s="33">
        <f t="shared" si="2"/>
        <v>1</v>
      </c>
      <c r="Y60" s="34" t="str">
        <f t="shared" si="3"/>
        <v>De acuerdo con lo programado</v>
      </c>
      <c r="Z60" s="266"/>
      <c r="AA60" s="35">
        <v>1</v>
      </c>
      <c r="AB60" s="33">
        <f t="shared" si="11"/>
        <v>1</v>
      </c>
      <c r="AC60" s="34" t="str">
        <f t="shared" si="4"/>
        <v>De acuerdo con lo programado</v>
      </c>
      <c r="AD60" s="267"/>
      <c r="AE60" s="32">
        <v>2</v>
      </c>
      <c r="AF60" s="33">
        <f t="shared" si="5"/>
        <v>2</v>
      </c>
      <c r="AG60" s="34" t="str">
        <f t="shared" si="6"/>
        <v>De acuerdo con lo programado</v>
      </c>
      <c r="AH60" s="266"/>
      <c r="AI60" s="261">
        <f t="shared" si="7"/>
        <v>5</v>
      </c>
      <c r="AJ60" s="37">
        <f t="shared" si="16"/>
        <v>2.5</v>
      </c>
      <c r="AK60" s="34" t="str">
        <f t="shared" si="13"/>
        <v>Cumplio</v>
      </c>
      <c r="AL60" s="266"/>
    </row>
    <row r="61" spans="1:38" s="246" customFormat="1" ht="17.100000000000001" customHeight="1" thickTop="1" thickBot="1">
      <c r="A61" s="257">
        <f t="shared" si="14"/>
        <v>30</v>
      </c>
      <c r="B61" s="258">
        <v>0</v>
      </c>
      <c r="C61" s="258">
        <v>0</v>
      </c>
      <c r="D61" s="258">
        <v>0</v>
      </c>
      <c r="E61" s="258">
        <v>0</v>
      </c>
      <c r="F61" s="259" t="s">
        <v>1087</v>
      </c>
      <c r="G61" s="260" t="s">
        <v>369</v>
      </c>
      <c r="H61" s="260" t="s">
        <v>352</v>
      </c>
      <c r="I61" s="261">
        <v>1</v>
      </c>
      <c r="J61" s="231">
        <v>0</v>
      </c>
      <c r="K61" s="262">
        <f t="shared" si="8"/>
        <v>1</v>
      </c>
      <c r="L61" s="261">
        <v>1</v>
      </c>
      <c r="M61" s="231">
        <v>0</v>
      </c>
      <c r="N61" s="262">
        <f t="shared" si="9"/>
        <v>1</v>
      </c>
      <c r="O61" s="262">
        <f t="shared" si="10"/>
        <v>2</v>
      </c>
      <c r="P61" s="263"/>
      <c r="Q61" s="264" t="s">
        <v>1090</v>
      </c>
      <c r="R61" s="265" t="s">
        <v>754</v>
      </c>
      <c r="S61" s="32">
        <v>0</v>
      </c>
      <c r="T61" s="33">
        <f t="shared" si="0"/>
        <v>0</v>
      </c>
      <c r="U61" s="34" t="str">
        <f t="shared" si="1"/>
        <v>En riesgo en cumplimiento</v>
      </c>
      <c r="V61" s="266" t="s">
        <v>1108</v>
      </c>
      <c r="W61" s="32">
        <v>0</v>
      </c>
      <c r="X61" s="33" t="str">
        <f t="shared" si="2"/>
        <v>No hay Programación</v>
      </c>
      <c r="Y61" s="34" t="str">
        <f t="shared" si="3"/>
        <v>De acuerdo con lo programado</v>
      </c>
      <c r="Z61" s="266" t="s">
        <v>1109</v>
      </c>
      <c r="AA61" s="35">
        <v>1</v>
      </c>
      <c r="AB61" s="33">
        <f t="shared" si="11"/>
        <v>1</v>
      </c>
      <c r="AC61" s="34" t="str">
        <f t="shared" si="4"/>
        <v>De acuerdo con lo programado</v>
      </c>
      <c r="AD61" s="267" t="s">
        <v>1110</v>
      </c>
      <c r="AE61" s="32">
        <v>1</v>
      </c>
      <c r="AF61" s="33" t="str">
        <f t="shared" si="5"/>
        <v>No hay Programación</v>
      </c>
      <c r="AG61" s="34" t="str">
        <f t="shared" si="6"/>
        <v>De acuerdo con lo programado</v>
      </c>
      <c r="AH61" s="266"/>
      <c r="AI61" s="147">
        <f t="shared" si="7"/>
        <v>2</v>
      </c>
      <c r="AJ61" s="37">
        <f t="shared" si="16"/>
        <v>2</v>
      </c>
      <c r="AK61" s="34" t="str">
        <f t="shared" si="13"/>
        <v>Cumplio</v>
      </c>
      <c r="AL61" s="266"/>
    </row>
    <row r="62" spans="1:38" s="246" customFormat="1" ht="12" customHeight="1" thickTop="1" thickBot="1">
      <c r="A62" s="257">
        <f t="shared" si="14"/>
        <v>31</v>
      </c>
      <c r="B62" s="258">
        <v>0</v>
      </c>
      <c r="C62" s="258">
        <v>0</v>
      </c>
      <c r="D62" s="258">
        <v>0</v>
      </c>
      <c r="E62" s="258">
        <v>0</v>
      </c>
      <c r="F62" s="269" t="s">
        <v>1088</v>
      </c>
      <c r="G62" s="260" t="s">
        <v>369</v>
      </c>
      <c r="H62" s="260" t="s">
        <v>490</v>
      </c>
      <c r="I62" s="261">
        <v>1</v>
      </c>
      <c r="J62" s="231">
        <v>0</v>
      </c>
      <c r="K62" s="262">
        <f t="shared" si="8"/>
        <v>1</v>
      </c>
      <c r="L62" s="261">
        <v>1</v>
      </c>
      <c r="M62" s="231">
        <v>0</v>
      </c>
      <c r="N62" s="262">
        <f t="shared" si="9"/>
        <v>1</v>
      </c>
      <c r="O62" s="262">
        <f t="shared" si="10"/>
        <v>2</v>
      </c>
      <c r="P62" s="263"/>
      <c r="Q62" s="264" t="s">
        <v>1090</v>
      </c>
      <c r="R62" s="265" t="s">
        <v>754</v>
      </c>
      <c r="S62" s="261">
        <v>1</v>
      </c>
      <c r="T62" s="33">
        <f t="shared" si="0"/>
        <v>1</v>
      </c>
      <c r="U62" s="34" t="str">
        <f t="shared" si="1"/>
        <v>De acuerdo con lo programado</v>
      </c>
      <c r="V62" s="266"/>
      <c r="W62" s="32">
        <v>0</v>
      </c>
      <c r="X62" s="33" t="str">
        <f t="shared" si="2"/>
        <v>No hay Programación</v>
      </c>
      <c r="Y62" s="34" t="str">
        <f t="shared" si="3"/>
        <v>De acuerdo con lo programado</v>
      </c>
      <c r="Z62" s="266" t="s">
        <v>1109</v>
      </c>
      <c r="AA62" s="35">
        <v>1</v>
      </c>
      <c r="AB62" s="33">
        <f t="shared" si="11"/>
        <v>1</v>
      </c>
      <c r="AC62" s="34" t="str">
        <f t="shared" si="4"/>
        <v>De acuerdo con lo programado</v>
      </c>
      <c r="AD62" s="267" t="s">
        <v>1110</v>
      </c>
      <c r="AE62" s="32">
        <v>1</v>
      </c>
      <c r="AF62" s="33" t="str">
        <f t="shared" si="5"/>
        <v>No hay Programación</v>
      </c>
      <c r="AG62" s="34" t="str">
        <f t="shared" si="6"/>
        <v>De acuerdo con lo programado</v>
      </c>
      <c r="AH62" s="266"/>
      <c r="AI62" s="261">
        <f t="shared" si="7"/>
        <v>3</v>
      </c>
      <c r="AJ62" s="37">
        <f t="shared" si="16"/>
        <v>3</v>
      </c>
      <c r="AK62" s="34" t="str">
        <f t="shared" si="13"/>
        <v>Cumplio</v>
      </c>
      <c r="AL62" s="266"/>
    </row>
    <row r="63" spans="1:38" s="246" customFormat="1" ht="22.05" customHeight="1" thickTop="1" thickBot="1">
      <c r="A63" s="257">
        <f t="shared" si="14"/>
        <v>32</v>
      </c>
      <c r="B63" s="258">
        <v>0</v>
      </c>
      <c r="C63" s="258">
        <v>0</v>
      </c>
      <c r="D63" s="258">
        <v>0</v>
      </c>
      <c r="E63" s="258">
        <v>0</v>
      </c>
      <c r="F63" s="259" t="s">
        <v>1111</v>
      </c>
      <c r="G63" s="260" t="s">
        <v>489</v>
      </c>
      <c r="H63" s="260" t="s">
        <v>1097</v>
      </c>
      <c r="I63" s="261">
        <v>1</v>
      </c>
      <c r="J63" s="261">
        <v>1</v>
      </c>
      <c r="K63" s="262">
        <f t="shared" si="8"/>
        <v>2</v>
      </c>
      <c r="L63" s="261">
        <v>1</v>
      </c>
      <c r="M63" s="261">
        <v>1</v>
      </c>
      <c r="N63" s="262">
        <f t="shared" si="9"/>
        <v>2</v>
      </c>
      <c r="O63" s="262">
        <f t="shared" si="10"/>
        <v>4</v>
      </c>
      <c r="P63" s="263"/>
      <c r="Q63" s="264" t="s">
        <v>1112</v>
      </c>
      <c r="R63" s="265" t="s">
        <v>754</v>
      </c>
      <c r="S63" s="261">
        <v>1</v>
      </c>
      <c r="T63" s="33">
        <f t="shared" si="0"/>
        <v>1</v>
      </c>
      <c r="U63" s="34" t="str">
        <f t="shared" si="1"/>
        <v>De acuerdo con lo programado</v>
      </c>
      <c r="V63" s="266"/>
      <c r="W63" s="261">
        <v>3</v>
      </c>
      <c r="X63" s="33">
        <f t="shared" si="2"/>
        <v>3</v>
      </c>
      <c r="Y63" s="34" t="str">
        <f t="shared" si="3"/>
        <v>De acuerdo con lo programado</v>
      </c>
      <c r="Z63" s="266"/>
      <c r="AA63" s="35">
        <v>1</v>
      </c>
      <c r="AB63" s="33">
        <f t="shared" si="11"/>
        <v>1</v>
      </c>
      <c r="AC63" s="34" t="str">
        <f t="shared" si="4"/>
        <v>De acuerdo con lo programado</v>
      </c>
      <c r="AD63" s="267"/>
      <c r="AE63" s="32">
        <v>1</v>
      </c>
      <c r="AF63" s="33">
        <f t="shared" si="5"/>
        <v>1</v>
      </c>
      <c r="AG63" s="34" t="str">
        <f t="shared" si="6"/>
        <v>De acuerdo con lo programado</v>
      </c>
      <c r="AH63" s="266"/>
      <c r="AI63" s="261">
        <f t="shared" si="7"/>
        <v>6</v>
      </c>
      <c r="AJ63" s="37">
        <f t="shared" si="16"/>
        <v>3</v>
      </c>
      <c r="AK63" s="34" t="str">
        <f t="shared" si="13"/>
        <v>Cumplio</v>
      </c>
      <c r="AL63" s="266"/>
    </row>
    <row r="64" spans="1:38" s="246" customFormat="1" ht="15" hidden="1" customHeight="1" thickTop="1" thickBot="1">
      <c r="A64" s="257">
        <f t="shared" si="14"/>
        <v>33</v>
      </c>
      <c r="B64" s="258">
        <v>0</v>
      </c>
      <c r="C64" s="258">
        <v>0</v>
      </c>
      <c r="D64" s="258">
        <v>0</v>
      </c>
      <c r="E64" s="258">
        <v>0</v>
      </c>
      <c r="F64" s="270" t="s">
        <v>1113</v>
      </c>
      <c r="G64" s="260" t="s">
        <v>572</v>
      </c>
      <c r="H64" s="260" t="s">
        <v>826</v>
      </c>
      <c r="I64" s="261">
        <v>4</v>
      </c>
      <c r="J64" s="261">
        <v>20</v>
      </c>
      <c r="K64" s="262">
        <f t="shared" si="8"/>
        <v>24</v>
      </c>
      <c r="L64" s="261">
        <v>4</v>
      </c>
      <c r="M64" s="261">
        <v>4</v>
      </c>
      <c r="N64" s="262">
        <f t="shared" si="9"/>
        <v>8</v>
      </c>
      <c r="O64" s="262">
        <f t="shared" si="10"/>
        <v>32</v>
      </c>
      <c r="P64" s="263"/>
      <c r="Q64" s="264" t="s">
        <v>1112</v>
      </c>
      <c r="R64" s="265" t="s">
        <v>754</v>
      </c>
      <c r="S64" s="261">
        <v>2</v>
      </c>
      <c r="T64" s="33">
        <f t="shared" si="0"/>
        <v>0.5</v>
      </c>
      <c r="U64" s="34" t="str">
        <f t="shared" si="1"/>
        <v>Atraso Leve</v>
      </c>
      <c r="V64" s="266" t="s">
        <v>1114</v>
      </c>
      <c r="W64" s="261">
        <v>7</v>
      </c>
      <c r="X64" s="33">
        <f t="shared" si="2"/>
        <v>0.35</v>
      </c>
      <c r="Y64" s="34" t="str">
        <f t="shared" si="3"/>
        <v>En riesgo en cumplimiento</v>
      </c>
      <c r="Z64" s="266" t="s">
        <v>1115</v>
      </c>
      <c r="AA64" s="35">
        <v>1</v>
      </c>
      <c r="AB64" s="33">
        <f t="shared" si="11"/>
        <v>0.25</v>
      </c>
      <c r="AC64" s="34" t="str">
        <f t="shared" si="4"/>
        <v>En riesgo en cumplimiento</v>
      </c>
      <c r="AD64" s="271" t="s">
        <v>1116</v>
      </c>
      <c r="AE64" s="32">
        <v>4</v>
      </c>
      <c r="AF64" s="33">
        <f t="shared" si="5"/>
        <v>1</v>
      </c>
      <c r="AG64" s="34" t="str">
        <f t="shared" si="6"/>
        <v>De acuerdo con lo programado</v>
      </c>
      <c r="AH64" s="266"/>
      <c r="AI64" s="261">
        <f t="shared" si="7"/>
        <v>14</v>
      </c>
      <c r="AJ64" s="37">
        <f t="shared" si="16"/>
        <v>0.58333333333333337</v>
      </c>
      <c r="AK64" s="34" t="str">
        <f t="shared" si="13"/>
        <v>No cumplio</v>
      </c>
      <c r="AL64" s="266" t="s">
        <v>1117</v>
      </c>
    </row>
    <row r="65" spans="1:38" s="246" customFormat="1" ht="16.5" customHeight="1" thickTop="1" thickBot="1">
      <c r="A65" s="257">
        <f t="shared" si="14"/>
        <v>34</v>
      </c>
      <c r="B65" s="258">
        <v>0</v>
      </c>
      <c r="C65" s="258">
        <v>0</v>
      </c>
      <c r="D65" s="258">
        <v>0</v>
      </c>
      <c r="E65" s="258">
        <v>0</v>
      </c>
      <c r="F65" s="270" t="s">
        <v>1118</v>
      </c>
      <c r="G65" s="260" t="s">
        <v>572</v>
      </c>
      <c r="H65" s="260" t="s">
        <v>1097</v>
      </c>
      <c r="I65" s="261">
        <v>2</v>
      </c>
      <c r="J65" s="261">
        <v>2</v>
      </c>
      <c r="K65" s="262">
        <f t="shared" si="8"/>
        <v>4</v>
      </c>
      <c r="L65" s="261">
        <v>2</v>
      </c>
      <c r="M65" s="261">
        <v>2</v>
      </c>
      <c r="N65" s="262">
        <f t="shared" si="9"/>
        <v>4</v>
      </c>
      <c r="O65" s="262">
        <f t="shared" si="10"/>
        <v>8</v>
      </c>
      <c r="P65" s="263"/>
      <c r="Q65" s="264" t="s">
        <v>1112</v>
      </c>
      <c r="R65" s="265" t="s">
        <v>754</v>
      </c>
      <c r="S65" s="261">
        <v>2</v>
      </c>
      <c r="T65" s="33">
        <f t="shared" si="0"/>
        <v>1</v>
      </c>
      <c r="U65" s="34" t="str">
        <f t="shared" si="1"/>
        <v>De acuerdo con lo programado</v>
      </c>
      <c r="V65" s="266"/>
      <c r="W65" s="261">
        <v>1</v>
      </c>
      <c r="X65" s="33">
        <f t="shared" si="2"/>
        <v>0.5</v>
      </c>
      <c r="Y65" s="34" t="str">
        <f t="shared" si="3"/>
        <v>Atraso Leve</v>
      </c>
      <c r="Z65" s="266"/>
      <c r="AA65" s="35">
        <v>2</v>
      </c>
      <c r="AB65" s="33">
        <f t="shared" si="11"/>
        <v>1</v>
      </c>
      <c r="AC65" s="34" t="str">
        <f t="shared" si="4"/>
        <v>De acuerdo con lo programado</v>
      </c>
      <c r="AD65" s="267"/>
      <c r="AE65" s="32">
        <v>3</v>
      </c>
      <c r="AF65" s="33">
        <f t="shared" si="5"/>
        <v>1.5</v>
      </c>
      <c r="AG65" s="34" t="str">
        <f t="shared" si="6"/>
        <v>De acuerdo con lo programado</v>
      </c>
      <c r="AH65" s="266"/>
      <c r="AI65" s="261">
        <f t="shared" si="7"/>
        <v>8</v>
      </c>
      <c r="AJ65" s="37">
        <f t="shared" si="16"/>
        <v>2</v>
      </c>
      <c r="AK65" s="34" t="str">
        <f t="shared" si="13"/>
        <v>Cumplio</v>
      </c>
      <c r="AL65" s="266"/>
    </row>
    <row r="66" spans="1:38" s="246" customFormat="1" ht="16.5" customHeight="1" thickTop="1" thickBot="1">
      <c r="A66" s="257">
        <f t="shared" si="14"/>
        <v>35</v>
      </c>
      <c r="B66" s="258">
        <v>0</v>
      </c>
      <c r="C66" s="258">
        <v>0</v>
      </c>
      <c r="D66" s="258">
        <v>0</v>
      </c>
      <c r="E66" s="258">
        <v>0</v>
      </c>
      <c r="F66" s="259" t="s">
        <v>1119</v>
      </c>
      <c r="G66" s="260" t="s">
        <v>527</v>
      </c>
      <c r="H66" s="260" t="s">
        <v>826</v>
      </c>
      <c r="I66" s="261">
        <v>40</v>
      </c>
      <c r="J66" s="261">
        <v>40</v>
      </c>
      <c r="K66" s="262">
        <f t="shared" si="8"/>
        <v>80</v>
      </c>
      <c r="L66" s="261">
        <v>55</v>
      </c>
      <c r="M66" s="261">
        <v>55</v>
      </c>
      <c r="N66" s="262">
        <f t="shared" si="9"/>
        <v>110</v>
      </c>
      <c r="O66" s="262">
        <f t="shared" si="10"/>
        <v>190</v>
      </c>
      <c r="P66" s="263"/>
      <c r="Q66" s="264" t="s">
        <v>1112</v>
      </c>
      <c r="R66" s="265" t="s">
        <v>754</v>
      </c>
      <c r="S66" s="261">
        <v>40</v>
      </c>
      <c r="T66" s="33">
        <f t="shared" si="0"/>
        <v>1</v>
      </c>
      <c r="U66" s="34" t="str">
        <f t="shared" si="1"/>
        <v>De acuerdo con lo programado</v>
      </c>
      <c r="V66" s="266"/>
      <c r="W66" s="261">
        <v>176</v>
      </c>
      <c r="X66" s="33">
        <f t="shared" si="2"/>
        <v>4.4000000000000004</v>
      </c>
      <c r="Y66" s="34" t="str">
        <f t="shared" si="3"/>
        <v>De acuerdo con lo programado</v>
      </c>
      <c r="Z66" s="266"/>
      <c r="AA66" s="35">
        <v>106</v>
      </c>
      <c r="AB66" s="33">
        <f t="shared" si="11"/>
        <v>1.9272727272727272</v>
      </c>
      <c r="AC66" s="34" t="str">
        <f t="shared" si="4"/>
        <v>De acuerdo con lo programado</v>
      </c>
      <c r="AD66" s="267"/>
      <c r="AE66" s="32">
        <v>66</v>
      </c>
      <c r="AF66" s="33">
        <f t="shared" si="5"/>
        <v>1.2</v>
      </c>
      <c r="AG66" s="34" t="str">
        <f t="shared" si="6"/>
        <v>De acuerdo con lo programado</v>
      </c>
      <c r="AH66" s="266"/>
      <c r="AI66" s="261">
        <f t="shared" si="7"/>
        <v>388</v>
      </c>
      <c r="AJ66" s="37">
        <f t="shared" si="16"/>
        <v>4.8499999999999996</v>
      </c>
      <c r="AK66" s="34" t="str">
        <f t="shared" si="13"/>
        <v>Cumplio</v>
      </c>
      <c r="AL66" s="266"/>
    </row>
    <row r="67" spans="1:38" s="246" customFormat="1" ht="15" customHeight="1" thickTop="1" thickBot="1">
      <c r="A67" s="257">
        <f t="shared" si="14"/>
        <v>36</v>
      </c>
      <c r="B67" s="258">
        <v>0</v>
      </c>
      <c r="C67" s="258">
        <v>0</v>
      </c>
      <c r="D67" s="258">
        <v>0</v>
      </c>
      <c r="E67" s="258">
        <v>0</v>
      </c>
      <c r="F67" s="270" t="s">
        <v>1120</v>
      </c>
      <c r="G67" s="260" t="s">
        <v>489</v>
      </c>
      <c r="H67" s="260" t="s">
        <v>826</v>
      </c>
      <c r="I67" s="261">
        <v>1</v>
      </c>
      <c r="J67" s="261">
        <v>1</v>
      </c>
      <c r="K67" s="262">
        <f t="shared" si="8"/>
        <v>2</v>
      </c>
      <c r="L67" s="261">
        <v>1</v>
      </c>
      <c r="M67" s="261">
        <v>1</v>
      </c>
      <c r="N67" s="262">
        <f t="shared" si="9"/>
        <v>2</v>
      </c>
      <c r="O67" s="262">
        <f t="shared" si="10"/>
        <v>4</v>
      </c>
      <c r="P67" s="263"/>
      <c r="Q67" s="264" t="s">
        <v>1112</v>
      </c>
      <c r="R67" s="265" t="s">
        <v>754</v>
      </c>
      <c r="S67" s="261">
        <v>2</v>
      </c>
      <c r="T67" s="33">
        <f t="shared" si="0"/>
        <v>2</v>
      </c>
      <c r="U67" s="34" t="str">
        <f t="shared" si="1"/>
        <v>De acuerdo con lo programado</v>
      </c>
      <c r="V67" s="266" t="s">
        <v>1101</v>
      </c>
      <c r="W67" s="261">
        <v>4</v>
      </c>
      <c r="X67" s="33">
        <f t="shared" si="2"/>
        <v>4</v>
      </c>
      <c r="Y67" s="34" t="str">
        <f t="shared" si="3"/>
        <v>De acuerdo con lo programado</v>
      </c>
      <c r="Z67" s="266"/>
      <c r="AA67" s="35">
        <v>5</v>
      </c>
      <c r="AB67" s="33">
        <f t="shared" si="11"/>
        <v>5</v>
      </c>
      <c r="AC67" s="34" t="str">
        <f t="shared" si="4"/>
        <v>De acuerdo con lo programado</v>
      </c>
      <c r="AD67" s="267"/>
      <c r="AE67" s="32">
        <v>14</v>
      </c>
      <c r="AF67" s="33">
        <f t="shared" si="5"/>
        <v>14</v>
      </c>
      <c r="AG67" s="34" t="str">
        <f t="shared" si="6"/>
        <v>De acuerdo con lo programado</v>
      </c>
      <c r="AH67" s="266"/>
      <c r="AI67" s="261">
        <f t="shared" si="7"/>
        <v>25</v>
      </c>
      <c r="AJ67" s="37">
        <f t="shared" si="16"/>
        <v>12.5</v>
      </c>
      <c r="AK67" s="34" t="str">
        <f t="shared" si="13"/>
        <v>Cumplio</v>
      </c>
      <c r="AL67" s="266"/>
    </row>
    <row r="68" spans="1:38" s="246" customFormat="1" ht="18" customHeight="1" thickTop="1" thickBot="1">
      <c r="A68" s="257">
        <f t="shared" si="14"/>
        <v>37</v>
      </c>
      <c r="B68" s="258">
        <v>0</v>
      </c>
      <c r="C68" s="258">
        <v>0</v>
      </c>
      <c r="D68" s="258">
        <v>0</v>
      </c>
      <c r="E68" s="258">
        <v>0</v>
      </c>
      <c r="F68" s="259" t="s">
        <v>1121</v>
      </c>
      <c r="G68" s="260" t="s">
        <v>567</v>
      </c>
      <c r="H68" s="260" t="s">
        <v>826</v>
      </c>
      <c r="I68" s="261">
        <v>2</v>
      </c>
      <c r="J68" s="261">
        <v>10</v>
      </c>
      <c r="K68" s="262">
        <f t="shared" si="8"/>
        <v>12</v>
      </c>
      <c r="L68" s="261">
        <v>4</v>
      </c>
      <c r="M68" s="261">
        <v>4</v>
      </c>
      <c r="N68" s="262">
        <f t="shared" si="9"/>
        <v>8</v>
      </c>
      <c r="O68" s="262">
        <f t="shared" si="10"/>
        <v>20</v>
      </c>
      <c r="P68" s="263"/>
      <c r="Q68" s="264" t="s">
        <v>1122</v>
      </c>
      <c r="R68" s="265" t="s">
        <v>754</v>
      </c>
      <c r="S68" s="32">
        <v>0</v>
      </c>
      <c r="T68" s="33">
        <f t="shared" si="0"/>
        <v>0</v>
      </c>
      <c r="U68" s="34" t="str">
        <f t="shared" si="1"/>
        <v>En riesgo en cumplimiento</v>
      </c>
      <c r="V68" s="266" t="s">
        <v>1099</v>
      </c>
      <c r="W68" s="261">
        <v>5</v>
      </c>
      <c r="X68" s="33">
        <f t="shared" si="2"/>
        <v>0.5</v>
      </c>
      <c r="Y68" s="34" t="str">
        <f t="shared" si="3"/>
        <v>Atraso Leve</v>
      </c>
      <c r="Z68" s="266" t="s">
        <v>1123</v>
      </c>
      <c r="AA68" s="35">
        <v>7</v>
      </c>
      <c r="AB68" s="33">
        <f t="shared" si="11"/>
        <v>1.75</v>
      </c>
      <c r="AC68" s="34" t="str">
        <f t="shared" si="4"/>
        <v>De acuerdo con lo programado</v>
      </c>
      <c r="AD68" s="267"/>
      <c r="AE68" s="32">
        <v>96</v>
      </c>
      <c r="AF68" s="33">
        <f t="shared" si="5"/>
        <v>24</v>
      </c>
      <c r="AG68" s="34" t="str">
        <f t="shared" si="6"/>
        <v>De acuerdo con lo programado</v>
      </c>
      <c r="AH68" s="266"/>
      <c r="AI68" s="261">
        <f t="shared" si="7"/>
        <v>108</v>
      </c>
      <c r="AJ68" s="37">
        <f t="shared" si="16"/>
        <v>9</v>
      </c>
      <c r="AK68" s="34" t="str">
        <f t="shared" si="13"/>
        <v>Cumplio</v>
      </c>
      <c r="AL68" s="266"/>
    </row>
    <row r="69" spans="1:38" s="246" customFormat="1" ht="15" customHeight="1" thickTop="1" thickBot="1">
      <c r="A69" s="257">
        <f t="shared" si="14"/>
        <v>38</v>
      </c>
      <c r="B69" s="258">
        <v>0</v>
      </c>
      <c r="C69" s="258">
        <v>0</v>
      </c>
      <c r="D69" s="258">
        <v>0</v>
      </c>
      <c r="E69" s="258">
        <v>0</v>
      </c>
      <c r="F69" s="272" t="s">
        <v>1124</v>
      </c>
      <c r="G69" s="260" t="s">
        <v>527</v>
      </c>
      <c r="H69" s="260" t="s">
        <v>826</v>
      </c>
      <c r="I69" s="261">
        <v>60</v>
      </c>
      <c r="J69" s="261">
        <v>100</v>
      </c>
      <c r="K69" s="262">
        <f t="shared" si="8"/>
        <v>160</v>
      </c>
      <c r="L69" s="261">
        <v>75</v>
      </c>
      <c r="M69" s="261">
        <v>75</v>
      </c>
      <c r="N69" s="262">
        <f t="shared" si="9"/>
        <v>150</v>
      </c>
      <c r="O69" s="262">
        <f t="shared" si="10"/>
        <v>310</v>
      </c>
      <c r="P69" s="263"/>
      <c r="Q69" s="264" t="s">
        <v>1122</v>
      </c>
      <c r="R69" s="265" t="s">
        <v>754</v>
      </c>
      <c r="S69" s="32">
        <v>0</v>
      </c>
      <c r="T69" s="33">
        <f t="shared" si="0"/>
        <v>0</v>
      </c>
      <c r="U69" s="34" t="str">
        <f t="shared" si="1"/>
        <v>En riesgo en cumplimiento</v>
      </c>
      <c r="V69" s="266" t="s">
        <v>1099</v>
      </c>
      <c r="W69" s="261">
        <v>37</v>
      </c>
      <c r="X69" s="33">
        <f t="shared" si="2"/>
        <v>0.37</v>
      </c>
      <c r="Y69" s="34" t="str">
        <f t="shared" si="3"/>
        <v>En riesgo en cumplimiento</v>
      </c>
      <c r="Z69" s="266" t="s">
        <v>1123</v>
      </c>
      <c r="AA69" s="35">
        <v>15</v>
      </c>
      <c r="AB69" s="33">
        <f t="shared" si="11"/>
        <v>0.2</v>
      </c>
      <c r="AC69" s="34" t="str">
        <f t="shared" si="4"/>
        <v>En riesgo en cumplimiento</v>
      </c>
      <c r="AD69" s="271" t="s">
        <v>1125</v>
      </c>
      <c r="AE69" s="32">
        <v>120</v>
      </c>
      <c r="AF69" s="33">
        <f t="shared" si="5"/>
        <v>1.6</v>
      </c>
      <c r="AG69" s="34" t="str">
        <f t="shared" si="6"/>
        <v>De acuerdo con lo programado</v>
      </c>
      <c r="AH69" s="266"/>
      <c r="AI69" s="261">
        <f t="shared" si="7"/>
        <v>172</v>
      </c>
      <c r="AJ69" s="37">
        <f t="shared" si="16"/>
        <v>1.075</v>
      </c>
      <c r="AK69" s="34" t="str">
        <f t="shared" si="13"/>
        <v>Cumplio</v>
      </c>
      <c r="AL69" s="266"/>
    </row>
    <row r="70" spans="1:38" s="246" customFormat="1" ht="15" customHeight="1" thickTop="1" thickBot="1">
      <c r="A70" s="257">
        <f t="shared" si="14"/>
        <v>39</v>
      </c>
      <c r="B70" s="258">
        <v>0</v>
      </c>
      <c r="C70" s="258">
        <v>0</v>
      </c>
      <c r="D70" s="258">
        <v>0</v>
      </c>
      <c r="E70" s="258">
        <v>0</v>
      </c>
      <c r="F70" s="273" t="s">
        <v>1126</v>
      </c>
      <c r="G70" s="260" t="s">
        <v>100</v>
      </c>
      <c r="H70" s="260" t="s">
        <v>1097</v>
      </c>
      <c r="I70" s="261">
        <v>1</v>
      </c>
      <c r="J70" s="261">
        <v>1</v>
      </c>
      <c r="K70" s="262">
        <f t="shared" si="8"/>
        <v>2</v>
      </c>
      <c r="L70" s="261">
        <v>1</v>
      </c>
      <c r="M70" s="261">
        <v>1</v>
      </c>
      <c r="N70" s="262">
        <f t="shared" si="9"/>
        <v>2</v>
      </c>
      <c r="O70" s="262">
        <f t="shared" si="10"/>
        <v>4</v>
      </c>
      <c r="P70" s="263"/>
      <c r="Q70" s="264" t="s">
        <v>1122</v>
      </c>
      <c r="R70" s="265" t="s">
        <v>754</v>
      </c>
      <c r="S70" s="32">
        <v>0</v>
      </c>
      <c r="T70" s="33">
        <f t="shared" si="0"/>
        <v>0</v>
      </c>
      <c r="U70" s="34" t="str">
        <f t="shared" si="1"/>
        <v>En riesgo en cumplimiento</v>
      </c>
      <c r="V70" s="266" t="s">
        <v>1099</v>
      </c>
      <c r="W70" s="261"/>
      <c r="X70" s="33" t="str">
        <f t="shared" si="2"/>
        <v>No hay ejecución</v>
      </c>
      <c r="Y70" s="34" t="str">
        <f t="shared" si="3"/>
        <v>NA</v>
      </c>
      <c r="Z70" s="266" t="s">
        <v>1127</v>
      </c>
      <c r="AA70" s="35">
        <v>0</v>
      </c>
      <c r="AB70" s="33">
        <f t="shared" si="11"/>
        <v>0</v>
      </c>
      <c r="AC70" s="34" t="str">
        <f t="shared" si="4"/>
        <v>En riesgo en cumplimiento</v>
      </c>
      <c r="AD70" s="271" t="s">
        <v>1128</v>
      </c>
      <c r="AE70" s="32">
        <v>2</v>
      </c>
      <c r="AF70" s="33">
        <f t="shared" si="5"/>
        <v>2</v>
      </c>
      <c r="AG70" s="34" t="str">
        <f t="shared" si="6"/>
        <v>De acuerdo con lo programado</v>
      </c>
      <c r="AH70" s="266"/>
      <c r="AI70" s="147">
        <f t="shared" si="7"/>
        <v>2</v>
      </c>
      <c r="AJ70" s="37">
        <f t="shared" si="16"/>
        <v>1</v>
      </c>
      <c r="AK70" s="34" t="str">
        <f t="shared" si="13"/>
        <v>Cumplio</v>
      </c>
      <c r="AL70" s="266"/>
    </row>
    <row r="71" spans="1:38" s="246" customFormat="1" ht="15.6" customHeight="1" thickTop="1" thickBot="1">
      <c r="A71" s="257">
        <f t="shared" si="14"/>
        <v>40</v>
      </c>
      <c r="B71" s="258">
        <v>0</v>
      </c>
      <c r="C71" s="258">
        <v>0</v>
      </c>
      <c r="D71" s="258">
        <v>0</v>
      </c>
      <c r="E71" s="258">
        <v>0</v>
      </c>
      <c r="F71" s="259" t="s">
        <v>1129</v>
      </c>
      <c r="G71" s="260" t="s">
        <v>644</v>
      </c>
      <c r="H71" s="260" t="s">
        <v>319</v>
      </c>
      <c r="I71" s="261">
        <v>1</v>
      </c>
      <c r="J71" s="261">
        <v>1</v>
      </c>
      <c r="K71" s="262">
        <f t="shared" si="8"/>
        <v>2</v>
      </c>
      <c r="L71" s="261">
        <v>1</v>
      </c>
      <c r="M71" s="261">
        <v>1</v>
      </c>
      <c r="N71" s="262">
        <f t="shared" si="9"/>
        <v>2</v>
      </c>
      <c r="O71" s="262">
        <f t="shared" si="10"/>
        <v>4</v>
      </c>
      <c r="P71" s="263"/>
      <c r="Q71" s="264" t="s">
        <v>1122</v>
      </c>
      <c r="R71" s="265" t="s">
        <v>754</v>
      </c>
      <c r="S71" s="32">
        <v>0</v>
      </c>
      <c r="T71" s="33">
        <f t="shared" si="0"/>
        <v>0</v>
      </c>
      <c r="U71" s="34" t="str">
        <f t="shared" si="1"/>
        <v>En riesgo en cumplimiento</v>
      </c>
      <c r="V71" s="266" t="s">
        <v>1099</v>
      </c>
      <c r="W71" s="261"/>
      <c r="X71" s="33" t="str">
        <f t="shared" si="2"/>
        <v>No hay ejecución</v>
      </c>
      <c r="Y71" s="34" t="str">
        <f t="shared" si="3"/>
        <v>NA</v>
      </c>
      <c r="Z71" s="266" t="s">
        <v>1127</v>
      </c>
      <c r="AA71" s="35">
        <v>1</v>
      </c>
      <c r="AB71" s="33">
        <f t="shared" si="11"/>
        <v>1</v>
      </c>
      <c r="AC71" s="34" t="str">
        <f t="shared" si="4"/>
        <v>De acuerdo con lo programado</v>
      </c>
      <c r="AD71" s="271" t="s">
        <v>1130</v>
      </c>
      <c r="AE71" s="32">
        <v>3</v>
      </c>
      <c r="AF71" s="33">
        <f t="shared" si="5"/>
        <v>3</v>
      </c>
      <c r="AG71" s="34" t="str">
        <f t="shared" si="6"/>
        <v>De acuerdo con lo programado</v>
      </c>
      <c r="AH71" s="266"/>
      <c r="AI71" s="147">
        <f t="shared" si="7"/>
        <v>4</v>
      </c>
      <c r="AJ71" s="37">
        <f t="shared" si="16"/>
        <v>2</v>
      </c>
      <c r="AK71" s="34" t="str">
        <f t="shared" si="13"/>
        <v>Cumplio</v>
      </c>
      <c r="AL71" s="266"/>
    </row>
    <row r="72" spans="1:38" s="246" customFormat="1" ht="61.05" customHeight="1" thickTop="1" thickBot="1">
      <c r="A72" s="257">
        <f t="shared" si="14"/>
        <v>41</v>
      </c>
      <c r="B72" s="258">
        <v>0</v>
      </c>
      <c r="C72" s="258">
        <v>0</v>
      </c>
      <c r="D72" s="258">
        <v>0</v>
      </c>
      <c r="E72" s="258">
        <v>0</v>
      </c>
      <c r="F72" s="270" t="s">
        <v>1131</v>
      </c>
      <c r="G72" s="260" t="s">
        <v>527</v>
      </c>
      <c r="H72" s="260" t="s">
        <v>826</v>
      </c>
      <c r="I72" s="261">
        <v>1</v>
      </c>
      <c r="J72" s="261">
        <v>1</v>
      </c>
      <c r="K72" s="262">
        <f t="shared" si="8"/>
        <v>2</v>
      </c>
      <c r="L72" s="261">
        <v>1</v>
      </c>
      <c r="M72" s="261">
        <v>1</v>
      </c>
      <c r="N72" s="262">
        <f t="shared" si="9"/>
        <v>2</v>
      </c>
      <c r="O72" s="262">
        <f t="shared" si="10"/>
        <v>4</v>
      </c>
      <c r="P72" s="263"/>
      <c r="Q72" s="264" t="s">
        <v>1122</v>
      </c>
      <c r="R72" s="265" t="s">
        <v>754</v>
      </c>
      <c r="S72" s="32">
        <v>0</v>
      </c>
      <c r="T72" s="33">
        <f t="shared" si="0"/>
        <v>0</v>
      </c>
      <c r="U72" s="34" t="str">
        <f t="shared" si="1"/>
        <v>En riesgo en cumplimiento</v>
      </c>
      <c r="V72" s="266" t="s">
        <v>1099</v>
      </c>
      <c r="W72" s="261"/>
      <c r="X72" s="33" t="str">
        <f t="shared" si="2"/>
        <v>No hay ejecución</v>
      </c>
      <c r="Y72" s="34" t="str">
        <f t="shared" si="3"/>
        <v>NA</v>
      </c>
      <c r="Z72" s="266" t="s">
        <v>1123</v>
      </c>
      <c r="AA72" s="35">
        <v>0</v>
      </c>
      <c r="AB72" s="33">
        <f t="shared" si="11"/>
        <v>0</v>
      </c>
      <c r="AC72" s="34" t="str">
        <f t="shared" si="4"/>
        <v>En riesgo en cumplimiento</v>
      </c>
      <c r="AD72" s="271" t="s">
        <v>1128</v>
      </c>
      <c r="AE72" s="32">
        <v>2</v>
      </c>
      <c r="AF72" s="33">
        <f t="shared" si="5"/>
        <v>2</v>
      </c>
      <c r="AG72" s="34" t="str">
        <f t="shared" si="6"/>
        <v>De acuerdo con lo programado</v>
      </c>
      <c r="AH72" s="266"/>
      <c r="AI72" s="147">
        <f t="shared" si="7"/>
        <v>2</v>
      </c>
      <c r="AJ72" s="37">
        <f t="shared" si="16"/>
        <v>1</v>
      </c>
      <c r="AK72" s="34" t="str">
        <f t="shared" si="13"/>
        <v>Cumplio</v>
      </c>
      <c r="AL72" s="266"/>
    </row>
    <row r="73" spans="1:38" s="246" customFormat="1" ht="22.5" customHeight="1" thickTop="1" thickBot="1">
      <c r="A73" s="257">
        <f t="shared" si="14"/>
        <v>42</v>
      </c>
      <c r="B73" s="258">
        <v>0</v>
      </c>
      <c r="C73" s="258">
        <v>0</v>
      </c>
      <c r="D73" s="258">
        <v>0</v>
      </c>
      <c r="E73" s="258">
        <v>0</v>
      </c>
      <c r="F73" s="270" t="s">
        <v>1132</v>
      </c>
      <c r="G73" s="260" t="s">
        <v>489</v>
      </c>
      <c r="H73" s="260" t="s">
        <v>826</v>
      </c>
      <c r="I73" s="261">
        <v>1</v>
      </c>
      <c r="J73" s="261">
        <v>1</v>
      </c>
      <c r="K73" s="262">
        <f t="shared" si="8"/>
        <v>2</v>
      </c>
      <c r="L73" s="261">
        <v>1</v>
      </c>
      <c r="M73" s="261">
        <v>1</v>
      </c>
      <c r="N73" s="262">
        <f t="shared" si="9"/>
        <v>2</v>
      </c>
      <c r="O73" s="262">
        <f t="shared" si="10"/>
        <v>4</v>
      </c>
      <c r="P73" s="263"/>
      <c r="Q73" s="264" t="s">
        <v>1122</v>
      </c>
      <c r="R73" s="265" t="s">
        <v>754</v>
      </c>
      <c r="S73" s="32">
        <v>0</v>
      </c>
      <c r="T73" s="33">
        <f t="shared" si="0"/>
        <v>0</v>
      </c>
      <c r="U73" s="34" t="str">
        <f t="shared" si="1"/>
        <v>En riesgo en cumplimiento</v>
      </c>
      <c r="V73" s="266" t="s">
        <v>1099</v>
      </c>
      <c r="W73" s="261">
        <v>2</v>
      </c>
      <c r="X73" s="33">
        <f t="shared" si="2"/>
        <v>2</v>
      </c>
      <c r="Y73" s="34" t="str">
        <f t="shared" si="3"/>
        <v>De acuerdo con lo programado</v>
      </c>
      <c r="Z73" s="266" t="s">
        <v>1123</v>
      </c>
      <c r="AA73" s="35">
        <v>5</v>
      </c>
      <c r="AB73" s="33">
        <f t="shared" si="11"/>
        <v>5</v>
      </c>
      <c r="AC73" s="34" t="str">
        <f t="shared" si="4"/>
        <v>De acuerdo con lo programado</v>
      </c>
      <c r="AD73" s="267"/>
      <c r="AE73" s="32">
        <v>1</v>
      </c>
      <c r="AF73" s="33">
        <f t="shared" si="5"/>
        <v>1</v>
      </c>
      <c r="AG73" s="34" t="str">
        <f t="shared" si="6"/>
        <v>De acuerdo con lo programado</v>
      </c>
      <c r="AH73" s="266"/>
      <c r="AI73" s="261">
        <f t="shared" si="7"/>
        <v>8</v>
      </c>
      <c r="AJ73" s="37">
        <f t="shared" si="16"/>
        <v>4</v>
      </c>
      <c r="AK73" s="34" t="str">
        <f t="shared" si="13"/>
        <v>Cumplio</v>
      </c>
      <c r="AL73" s="266"/>
    </row>
    <row r="74" spans="1:38" s="246" customFormat="1" ht="14.1" customHeight="1" thickTop="1" thickBot="1">
      <c r="A74" s="257">
        <f t="shared" si="14"/>
        <v>43</v>
      </c>
      <c r="B74" s="258">
        <v>0</v>
      </c>
      <c r="C74" s="258">
        <v>0</v>
      </c>
      <c r="D74" s="258">
        <v>0</v>
      </c>
      <c r="E74" s="258">
        <v>0</v>
      </c>
      <c r="F74" s="270" t="s">
        <v>1133</v>
      </c>
      <c r="G74" s="260" t="s">
        <v>233</v>
      </c>
      <c r="H74" s="260" t="s">
        <v>287</v>
      </c>
      <c r="I74" s="231">
        <v>0</v>
      </c>
      <c r="J74" s="261">
        <v>1</v>
      </c>
      <c r="K74" s="262">
        <f t="shared" si="8"/>
        <v>1</v>
      </c>
      <c r="L74" s="231">
        <v>0</v>
      </c>
      <c r="M74" s="261">
        <v>1</v>
      </c>
      <c r="N74" s="262">
        <f t="shared" si="9"/>
        <v>1</v>
      </c>
      <c r="O74" s="262">
        <f t="shared" si="10"/>
        <v>2</v>
      </c>
      <c r="P74" s="263"/>
      <c r="Q74" s="264" t="s">
        <v>1122</v>
      </c>
      <c r="R74" s="265" t="s">
        <v>754</v>
      </c>
      <c r="S74" s="32">
        <v>0</v>
      </c>
      <c r="T74" s="33" t="str">
        <f t="shared" si="0"/>
        <v>No hay Programación</v>
      </c>
      <c r="U74" s="34" t="str">
        <f t="shared" si="1"/>
        <v>De acuerdo con lo programado</v>
      </c>
      <c r="V74" s="266" t="s">
        <v>1099</v>
      </c>
      <c r="W74" s="261"/>
      <c r="X74" s="33" t="str">
        <f t="shared" si="2"/>
        <v>No hay ejecución</v>
      </c>
      <c r="Y74" s="34" t="str">
        <f t="shared" si="3"/>
        <v>NA</v>
      </c>
      <c r="Z74" s="266" t="s">
        <v>1123</v>
      </c>
      <c r="AA74" s="35">
        <v>0</v>
      </c>
      <c r="AB74" s="33" t="str">
        <f t="shared" si="11"/>
        <v>No hay Programación</v>
      </c>
      <c r="AC74" s="34" t="str">
        <f t="shared" si="4"/>
        <v>De acuerdo con lo programado</v>
      </c>
      <c r="AD74" s="267"/>
      <c r="AE74" s="32">
        <v>1</v>
      </c>
      <c r="AF74" s="33">
        <f t="shared" si="5"/>
        <v>1</v>
      </c>
      <c r="AG74" s="34" t="str">
        <f t="shared" si="6"/>
        <v>De acuerdo con lo programado</v>
      </c>
      <c r="AH74" s="266"/>
      <c r="AI74" s="147">
        <f t="shared" si="7"/>
        <v>1</v>
      </c>
      <c r="AJ74" s="37">
        <f t="shared" si="16"/>
        <v>1</v>
      </c>
      <c r="AK74" s="34" t="str">
        <f t="shared" si="13"/>
        <v>Cumplio</v>
      </c>
      <c r="AL74" s="266"/>
    </row>
    <row r="75" spans="1:38" s="246" customFormat="1" ht="20.100000000000001" customHeight="1" thickTop="1" thickBot="1">
      <c r="A75" s="257">
        <f t="shared" si="14"/>
        <v>44</v>
      </c>
      <c r="B75" s="258">
        <v>0</v>
      </c>
      <c r="C75" s="258">
        <v>0</v>
      </c>
      <c r="D75" s="258">
        <v>0</v>
      </c>
      <c r="E75" s="258">
        <v>0</v>
      </c>
      <c r="F75" s="259" t="s">
        <v>1134</v>
      </c>
      <c r="G75" s="274" t="s">
        <v>1135</v>
      </c>
      <c r="H75" s="260" t="s">
        <v>1136</v>
      </c>
      <c r="I75" s="261">
        <v>19</v>
      </c>
      <c r="J75" s="261">
        <v>19</v>
      </c>
      <c r="K75" s="262">
        <f t="shared" si="8"/>
        <v>38</v>
      </c>
      <c r="L75" s="261">
        <v>19</v>
      </c>
      <c r="M75" s="261">
        <v>19</v>
      </c>
      <c r="N75" s="262">
        <f t="shared" si="9"/>
        <v>38</v>
      </c>
      <c r="O75" s="262">
        <f t="shared" si="10"/>
        <v>76</v>
      </c>
      <c r="P75" s="263"/>
      <c r="Q75" s="264" t="s">
        <v>1137</v>
      </c>
      <c r="R75" s="265" t="s">
        <v>754</v>
      </c>
      <c r="S75" s="32">
        <v>0</v>
      </c>
      <c r="T75" s="33">
        <f t="shared" si="0"/>
        <v>0</v>
      </c>
      <c r="U75" s="34" t="str">
        <f t="shared" si="1"/>
        <v>En riesgo en cumplimiento</v>
      </c>
      <c r="V75" s="266" t="s">
        <v>1138</v>
      </c>
      <c r="W75" s="261">
        <v>10</v>
      </c>
      <c r="X75" s="33">
        <f t="shared" si="2"/>
        <v>0.52631578947368418</v>
      </c>
      <c r="Y75" s="34" t="str">
        <f t="shared" si="3"/>
        <v>Atraso Leve</v>
      </c>
      <c r="Z75" s="266"/>
      <c r="AA75" s="35">
        <v>19</v>
      </c>
      <c r="AB75" s="33">
        <f t="shared" si="11"/>
        <v>1</v>
      </c>
      <c r="AC75" s="34" t="str">
        <f t="shared" si="4"/>
        <v>De acuerdo con lo programado</v>
      </c>
      <c r="AD75" s="267"/>
      <c r="AE75" s="32">
        <v>20</v>
      </c>
      <c r="AF75" s="33">
        <f t="shared" si="5"/>
        <v>1.0526315789473684</v>
      </c>
      <c r="AG75" s="34" t="str">
        <f t="shared" si="6"/>
        <v>De acuerdo con lo programado</v>
      </c>
      <c r="AH75" s="266"/>
      <c r="AI75" s="261">
        <f t="shared" si="7"/>
        <v>49</v>
      </c>
      <c r="AJ75" s="37">
        <f t="shared" si="16"/>
        <v>1.2894736842105263</v>
      </c>
      <c r="AK75" s="34" t="str">
        <f t="shared" si="13"/>
        <v>Cumplio</v>
      </c>
      <c r="AL75" s="266"/>
    </row>
    <row r="76" spans="1:38" s="246" customFormat="1" ht="15.6" customHeight="1" thickTop="1" thickBot="1">
      <c r="A76" s="257">
        <f t="shared" si="14"/>
        <v>45</v>
      </c>
      <c r="B76" s="258">
        <v>0</v>
      </c>
      <c r="C76" s="258">
        <v>0</v>
      </c>
      <c r="D76" s="258">
        <v>0</v>
      </c>
      <c r="E76" s="258">
        <v>0</v>
      </c>
      <c r="F76" s="259" t="s">
        <v>1139</v>
      </c>
      <c r="G76" s="274" t="s">
        <v>1140</v>
      </c>
      <c r="H76" s="260" t="s">
        <v>1136</v>
      </c>
      <c r="I76" s="261">
        <v>231</v>
      </c>
      <c r="J76" s="261">
        <v>231</v>
      </c>
      <c r="K76" s="262">
        <f t="shared" si="8"/>
        <v>462</v>
      </c>
      <c r="L76" s="261">
        <v>231</v>
      </c>
      <c r="M76" s="261">
        <v>231</v>
      </c>
      <c r="N76" s="262">
        <f t="shared" si="9"/>
        <v>462</v>
      </c>
      <c r="O76" s="262">
        <f t="shared" si="10"/>
        <v>924</v>
      </c>
      <c r="P76" s="263"/>
      <c r="Q76" s="264" t="s">
        <v>1137</v>
      </c>
      <c r="R76" s="265" t="s">
        <v>754</v>
      </c>
      <c r="S76" s="261">
        <v>12</v>
      </c>
      <c r="T76" s="33">
        <f t="shared" si="0"/>
        <v>5.1948051948051951E-2</v>
      </c>
      <c r="U76" s="34" t="str">
        <f t="shared" si="1"/>
        <v>En riesgo en cumplimiento</v>
      </c>
      <c r="V76" s="266" t="s">
        <v>1141</v>
      </c>
      <c r="W76" s="261">
        <v>121</v>
      </c>
      <c r="X76" s="33">
        <f t="shared" si="2"/>
        <v>0.52380952380952384</v>
      </c>
      <c r="Y76" s="34" t="str">
        <f t="shared" si="3"/>
        <v>Atraso Leve</v>
      </c>
      <c r="Z76" s="266"/>
      <c r="AA76" s="35">
        <v>331</v>
      </c>
      <c r="AB76" s="33">
        <f t="shared" si="11"/>
        <v>1.4329004329004329</v>
      </c>
      <c r="AC76" s="34" t="str">
        <f t="shared" si="4"/>
        <v>De acuerdo con lo programado</v>
      </c>
      <c r="AD76" s="267"/>
      <c r="AE76" s="32">
        <v>235</v>
      </c>
      <c r="AF76" s="33">
        <f t="shared" si="5"/>
        <v>1.0173160173160174</v>
      </c>
      <c r="AG76" s="34" t="str">
        <f t="shared" si="6"/>
        <v>De acuerdo con lo programado</v>
      </c>
      <c r="AH76" s="266"/>
      <c r="AI76" s="261">
        <f t="shared" si="7"/>
        <v>699</v>
      </c>
      <c r="AJ76" s="37">
        <f t="shared" si="16"/>
        <v>1.5129870129870129</v>
      </c>
      <c r="AK76" s="34" t="str">
        <f t="shared" si="13"/>
        <v>Cumplio</v>
      </c>
      <c r="AL76" s="266"/>
    </row>
    <row r="77" spans="1:38" s="246" customFormat="1" ht="20.100000000000001" customHeight="1" thickTop="1" thickBot="1">
      <c r="A77" s="257">
        <f t="shared" si="14"/>
        <v>46</v>
      </c>
      <c r="B77" s="258">
        <v>0</v>
      </c>
      <c r="C77" s="258">
        <v>0</v>
      </c>
      <c r="D77" s="258">
        <v>0</v>
      </c>
      <c r="E77" s="258">
        <v>0</v>
      </c>
      <c r="F77" s="259" t="s">
        <v>1142</v>
      </c>
      <c r="G77" s="274" t="s">
        <v>1143</v>
      </c>
      <c r="H77" s="260" t="s">
        <v>1136</v>
      </c>
      <c r="I77" s="261">
        <v>295</v>
      </c>
      <c r="J77" s="261">
        <v>295</v>
      </c>
      <c r="K77" s="262">
        <f t="shared" si="8"/>
        <v>590</v>
      </c>
      <c r="L77" s="261">
        <v>295</v>
      </c>
      <c r="M77" s="261">
        <v>295</v>
      </c>
      <c r="N77" s="262">
        <f t="shared" si="9"/>
        <v>590</v>
      </c>
      <c r="O77" s="262">
        <f t="shared" si="10"/>
        <v>1180</v>
      </c>
      <c r="P77" s="263"/>
      <c r="Q77" s="264" t="s">
        <v>1137</v>
      </c>
      <c r="R77" s="265" t="s">
        <v>754</v>
      </c>
      <c r="S77" s="261">
        <v>295</v>
      </c>
      <c r="T77" s="33">
        <f t="shared" si="0"/>
        <v>1</v>
      </c>
      <c r="U77" s="34" t="str">
        <f t="shared" si="1"/>
        <v>De acuerdo con lo programado</v>
      </c>
      <c r="V77" s="266"/>
      <c r="W77" s="261">
        <v>145</v>
      </c>
      <c r="X77" s="33">
        <f t="shared" si="2"/>
        <v>0.49152542372881358</v>
      </c>
      <c r="Y77" s="34" t="str">
        <f t="shared" si="3"/>
        <v>En riesgo en cumplimiento</v>
      </c>
      <c r="Z77" s="266"/>
      <c r="AA77" s="35">
        <v>600</v>
      </c>
      <c r="AB77" s="33">
        <f t="shared" si="11"/>
        <v>2.0338983050847457</v>
      </c>
      <c r="AC77" s="34" t="str">
        <f t="shared" si="4"/>
        <v>De acuerdo con lo programado</v>
      </c>
      <c r="AD77" s="267"/>
      <c r="AE77" s="32">
        <v>305</v>
      </c>
      <c r="AF77" s="33">
        <f t="shared" si="5"/>
        <v>1.0338983050847457</v>
      </c>
      <c r="AG77" s="34" t="str">
        <f t="shared" si="6"/>
        <v>De acuerdo con lo programado</v>
      </c>
      <c r="AH77" s="266"/>
      <c r="AI77" s="261">
        <f t="shared" si="7"/>
        <v>1345</v>
      </c>
      <c r="AJ77" s="37">
        <f t="shared" si="16"/>
        <v>2.2796610169491527</v>
      </c>
      <c r="AK77" s="34" t="str">
        <f t="shared" si="13"/>
        <v>Cumplio</v>
      </c>
      <c r="AL77" s="266"/>
    </row>
    <row r="78" spans="1:38" s="246" customFormat="1" ht="15" customHeight="1" thickTop="1" thickBot="1">
      <c r="A78" s="257">
        <f t="shared" si="14"/>
        <v>47</v>
      </c>
      <c r="B78" s="258">
        <v>0</v>
      </c>
      <c r="C78" s="258">
        <v>0</v>
      </c>
      <c r="D78" s="258">
        <v>0</v>
      </c>
      <c r="E78" s="258">
        <v>0</v>
      </c>
      <c r="F78" s="259" t="s">
        <v>1144</v>
      </c>
      <c r="G78" s="274" t="s">
        <v>1145</v>
      </c>
      <c r="H78" s="260" t="s">
        <v>1146</v>
      </c>
      <c r="I78" s="261">
        <v>3</v>
      </c>
      <c r="J78" s="261">
        <v>3</v>
      </c>
      <c r="K78" s="262">
        <f t="shared" si="8"/>
        <v>6</v>
      </c>
      <c r="L78" s="261">
        <v>3</v>
      </c>
      <c r="M78" s="261">
        <v>3</v>
      </c>
      <c r="N78" s="262">
        <f t="shared" si="9"/>
        <v>6</v>
      </c>
      <c r="O78" s="262">
        <f t="shared" si="10"/>
        <v>12</v>
      </c>
      <c r="P78" s="263"/>
      <c r="Q78" s="264" t="s">
        <v>1137</v>
      </c>
      <c r="R78" s="265" t="s">
        <v>754</v>
      </c>
      <c r="S78" s="261">
        <v>3</v>
      </c>
      <c r="T78" s="33">
        <f t="shared" si="0"/>
        <v>1</v>
      </c>
      <c r="U78" s="34" t="str">
        <f t="shared" si="1"/>
        <v>De acuerdo con lo programado</v>
      </c>
      <c r="V78" s="266"/>
      <c r="W78" s="261">
        <v>1</v>
      </c>
      <c r="X78" s="33">
        <f t="shared" si="2"/>
        <v>0.33333333333333331</v>
      </c>
      <c r="Y78" s="34" t="str">
        <f t="shared" si="3"/>
        <v>En riesgo en cumplimiento</v>
      </c>
      <c r="Z78" s="266"/>
      <c r="AA78" s="35">
        <v>3</v>
      </c>
      <c r="AB78" s="33">
        <f t="shared" si="11"/>
        <v>1</v>
      </c>
      <c r="AC78" s="34" t="str">
        <f t="shared" si="4"/>
        <v>De acuerdo con lo programado</v>
      </c>
      <c r="AD78" s="267"/>
      <c r="AE78" s="32">
        <v>3</v>
      </c>
      <c r="AF78" s="33">
        <f t="shared" si="5"/>
        <v>1</v>
      </c>
      <c r="AG78" s="34" t="str">
        <f t="shared" si="6"/>
        <v>De acuerdo con lo programado</v>
      </c>
      <c r="AH78" s="266"/>
      <c r="AI78" s="261">
        <f t="shared" si="7"/>
        <v>10</v>
      </c>
      <c r="AJ78" s="37">
        <f t="shared" si="16"/>
        <v>1.6666666666666667</v>
      </c>
      <c r="AK78" s="34" t="str">
        <f t="shared" si="13"/>
        <v>Cumplio</v>
      </c>
      <c r="AL78" s="266"/>
    </row>
    <row r="79" spans="1:38" s="246" customFormat="1" ht="18.600000000000001" customHeight="1" thickTop="1" thickBot="1">
      <c r="A79" s="257">
        <f t="shared" si="14"/>
        <v>48</v>
      </c>
      <c r="B79" s="258">
        <v>0</v>
      </c>
      <c r="C79" s="258">
        <v>0</v>
      </c>
      <c r="D79" s="258">
        <v>0</v>
      </c>
      <c r="E79" s="258">
        <v>0</v>
      </c>
      <c r="F79" s="259" t="s">
        <v>1147</v>
      </c>
      <c r="G79" s="274" t="s">
        <v>1145</v>
      </c>
      <c r="H79" s="260" t="s">
        <v>1146</v>
      </c>
      <c r="I79" s="261">
        <v>3</v>
      </c>
      <c r="J79" s="261">
        <v>3</v>
      </c>
      <c r="K79" s="262">
        <f t="shared" si="8"/>
        <v>6</v>
      </c>
      <c r="L79" s="261">
        <v>3</v>
      </c>
      <c r="M79" s="261">
        <v>3</v>
      </c>
      <c r="N79" s="262">
        <f t="shared" si="9"/>
        <v>6</v>
      </c>
      <c r="O79" s="262">
        <f t="shared" si="10"/>
        <v>12</v>
      </c>
      <c r="P79" s="263"/>
      <c r="Q79" s="264" t="s">
        <v>1148</v>
      </c>
      <c r="R79" s="265" t="s">
        <v>754</v>
      </c>
      <c r="S79" s="261">
        <v>3</v>
      </c>
      <c r="T79" s="33">
        <f t="shared" si="0"/>
        <v>1</v>
      </c>
      <c r="U79" s="34" t="str">
        <f t="shared" si="1"/>
        <v>De acuerdo con lo programado</v>
      </c>
      <c r="V79" s="266"/>
      <c r="W79" s="261">
        <v>1</v>
      </c>
      <c r="X79" s="33">
        <f t="shared" si="2"/>
        <v>0.33333333333333331</v>
      </c>
      <c r="Y79" s="34" t="str">
        <f t="shared" si="3"/>
        <v>En riesgo en cumplimiento</v>
      </c>
      <c r="Z79" s="266"/>
      <c r="AA79" s="35">
        <v>3</v>
      </c>
      <c r="AB79" s="33">
        <f t="shared" si="11"/>
        <v>1</v>
      </c>
      <c r="AC79" s="34" t="str">
        <f t="shared" si="4"/>
        <v>De acuerdo con lo programado</v>
      </c>
      <c r="AD79" s="267"/>
      <c r="AE79" s="32">
        <v>3</v>
      </c>
      <c r="AF79" s="33">
        <f t="shared" si="5"/>
        <v>1</v>
      </c>
      <c r="AG79" s="34" t="str">
        <f t="shared" si="6"/>
        <v>De acuerdo con lo programado</v>
      </c>
      <c r="AH79" s="266"/>
      <c r="AI79" s="261">
        <f t="shared" si="7"/>
        <v>10</v>
      </c>
      <c r="AJ79" s="37">
        <f t="shared" si="16"/>
        <v>1.6666666666666667</v>
      </c>
      <c r="AK79" s="34" t="str">
        <f t="shared" si="13"/>
        <v>Cumplio</v>
      </c>
      <c r="AL79" s="266"/>
    </row>
    <row r="80" spans="1:38" s="246" customFormat="1" ht="15.6" customHeight="1" thickTop="1" thickBot="1">
      <c r="A80" s="257">
        <f t="shared" si="14"/>
        <v>49</v>
      </c>
      <c r="B80" s="258">
        <v>0</v>
      </c>
      <c r="C80" s="258">
        <v>0</v>
      </c>
      <c r="D80" s="258">
        <v>0</v>
      </c>
      <c r="E80" s="258">
        <v>0</v>
      </c>
      <c r="F80" s="259" t="s">
        <v>1142</v>
      </c>
      <c r="G80" s="274" t="s">
        <v>1143</v>
      </c>
      <c r="H80" s="260" t="s">
        <v>1136</v>
      </c>
      <c r="I80" s="261">
        <v>295</v>
      </c>
      <c r="J80" s="261">
        <v>295</v>
      </c>
      <c r="K80" s="262">
        <f t="shared" si="8"/>
        <v>590</v>
      </c>
      <c r="L80" s="261">
        <v>295</v>
      </c>
      <c r="M80" s="261">
        <v>295</v>
      </c>
      <c r="N80" s="262">
        <f t="shared" si="9"/>
        <v>590</v>
      </c>
      <c r="O80" s="262">
        <f t="shared" si="10"/>
        <v>1180</v>
      </c>
      <c r="P80" s="263"/>
      <c r="Q80" s="264" t="s">
        <v>1148</v>
      </c>
      <c r="R80" s="265" t="s">
        <v>754</v>
      </c>
      <c r="S80" s="261">
        <v>295</v>
      </c>
      <c r="T80" s="33">
        <f t="shared" si="0"/>
        <v>1</v>
      </c>
      <c r="U80" s="34" t="str">
        <f t="shared" si="1"/>
        <v>De acuerdo con lo programado</v>
      </c>
      <c r="V80" s="266"/>
      <c r="W80" s="261">
        <v>195</v>
      </c>
      <c r="X80" s="33">
        <f t="shared" si="2"/>
        <v>0.66101694915254239</v>
      </c>
      <c r="Y80" s="34" t="str">
        <f t="shared" si="3"/>
        <v>Atraso Leve</v>
      </c>
      <c r="Z80" s="266"/>
      <c r="AA80" s="35">
        <v>331</v>
      </c>
      <c r="AB80" s="33">
        <f t="shared" si="11"/>
        <v>1.1220338983050848</v>
      </c>
      <c r="AC80" s="34" t="str">
        <f t="shared" si="4"/>
        <v>De acuerdo con lo programado</v>
      </c>
      <c r="AD80" s="267"/>
      <c r="AE80" s="32">
        <v>307</v>
      </c>
      <c r="AF80" s="33">
        <f t="shared" si="5"/>
        <v>1.0406779661016949</v>
      </c>
      <c r="AG80" s="34" t="str">
        <f t="shared" si="6"/>
        <v>De acuerdo con lo programado</v>
      </c>
      <c r="AH80" s="266"/>
      <c r="AI80" s="261">
        <f t="shared" si="7"/>
        <v>1128</v>
      </c>
      <c r="AJ80" s="37">
        <f t="shared" si="16"/>
        <v>1.9118644067796611</v>
      </c>
      <c r="AK80" s="34" t="str">
        <f t="shared" si="13"/>
        <v>Cumplio</v>
      </c>
      <c r="AL80" s="266"/>
    </row>
    <row r="81" spans="1:38" s="246" customFormat="1" ht="22.5" customHeight="1" thickTop="1" thickBot="1">
      <c r="A81" s="257">
        <f t="shared" si="14"/>
        <v>50</v>
      </c>
      <c r="B81" s="258">
        <v>0</v>
      </c>
      <c r="C81" s="258">
        <v>0</v>
      </c>
      <c r="D81" s="258">
        <v>0</v>
      </c>
      <c r="E81" s="258">
        <v>0</v>
      </c>
      <c r="F81" s="259" t="s">
        <v>1139</v>
      </c>
      <c r="G81" s="274" t="s">
        <v>1140</v>
      </c>
      <c r="H81" s="260" t="s">
        <v>1136</v>
      </c>
      <c r="I81" s="261">
        <v>231</v>
      </c>
      <c r="J81" s="261">
        <v>231</v>
      </c>
      <c r="K81" s="262">
        <f t="shared" si="8"/>
        <v>462</v>
      </c>
      <c r="L81" s="261">
        <v>231</v>
      </c>
      <c r="M81" s="261">
        <v>231</v>
      </c>
      <c r="N81" s="262">
        <f t="shared" si="9"/>
        <v>462</v>
      </c>
      <c r="O81" s="262">
        <f t="shared" si="10"/>
        <v>924</v>
      </c>
      <c r="P81" s="263"/>
      <c r="Q81" s="264" t="s">
        <v>1148</v>
      </c>
      <c r="R81" s="265" t="s">
        <v>754</v>
      </c>
      <c r="S81" s="261">
        <v>34</v>
      </c>
      <c r="T81" s="33">
        <f t="shared" si="0"/>
        <v>0.1471861471861472</v>
      </c>
      <c r="U81" s="34" t="str">
        <f t="shared" si="1"/>
        <v>En riesgo en cumplimiento</v>
      </c>
      <c r="V81" s="266" t="s">
        <v>1141</v>
      </c>
      <c r="W81" s="261">
        <v>131</v>
      </c>
      <c r="X81" s="33">
        <f t="shared" si="2"/>
        <v>0.5670995670995671</v>
      </c>
      <c r="Y81" s="34" t="str">
        <f t="shared" si="3"/>
        <v>Atraso Leve</v>
      </c>
      <c r="Z81" s="266"/>
      <c r="AA81" s="35">
        <v>331</v>
      </c>
      <c r="AB81" s="33">
        <f t="shared" si="11"/>
        <v>1.4329004329004329</v>
      </c>
      <c r="AC81" s="34" t="str">
        <f t="shared" si="4"/>
        <v>De acuerdo con lo programado</v>
      </c>
      <c r="AD81" s="267"/>
      <c r="AE81" s="32">
        <v>236</v>
      </c>
      <c r="AF81" s="33">
        <f t="shared" si="5"/>
        <v>1.0216450216450217</v>
      </c>
      <c r="AG81" s="34" t="str">
        <f t="shared" si="6"/>
        <v>De acuerdo con lo programado</v>
      </c>
      <c r="AH81" s="266"/>
      <c r="AI81" s="261">
        <f t="shared" si="7"/>
        <v>732</v>
      </c>
      <c r="AJ81" s="37">
        <f t="shared" si="16"/>
        <v>1.5844155844155845</v>
      </c>
      <c r="AK81" s="34" t="str">
        <f t="shared" si="13"/>
        <v>Cumplio</v>
      </c>
      <c r="AL81" s="266"/>
    </row>
    <row r="82" spans="1:38" s="246" customFormat="1" ht="18" customHeight="1" thickTop="1" thickBot="1">
      <c r="A82" s="257">
        <f t="shared" si="14"/>
        <v>51</v>
      </c>
      <c r="B82" s="258">
        <v>0</v>
      </c>
      <c r="C82" s="258">
        <v>0</v>
      </c>
      <c r="D82" s="258">
        <v>0</v>
      </c>
      <c r="E82" s="258">
        <v>0</v>
      </c>
      <c r="F82" s="259" t="s">
        <v>1134</v>
      </c>
      <c r="G82" s="274" t="s">
        <v>1135</v>
      </c>
      <c r="H82" s="260" t="s">
        <v>1136</v>
      </c>
      <c r="I82" s="261">
        <v>19</v>
      </c>
      <c r="J82" s="261">
        <v>19</v>
      </c>
      <c r="K82" s="262">
        <f t="shared" si="8"/>
        <v>38</v>
      </c>
      <c r="L82" s="261">
        <v>19</v>
      </c>
      <c r="M82" s="261">
        <v>19</v>
      </c>
      <c r="N82" s="262">
        <f t="shared" si="9"/>
        <v>38</v>
      </c>
      <c r="O82" s="262">
        <f t="shared" si="10"/>
        <v>76</v>
      </c>
      <c r="P82" s="263"/>
      <c r="Q82" s="264" t="s">
        <v>1148</v>
      </c>
      <c r="R82" s="265" t="s">
        <v>754</v>
      </c>
      <c r="S82" s="32">
        <v>0</v>
      </c>
      <c r="T82" s="33">
        <f t="shared" si="0"/>
        <v>0</v>
      </c>
      <c r="U82" s="34" t="str">
        <f t="shared" si="1"/>
        <v>En riesgo en cumplimiento</v>
      </c>
      <c r="V82" s="266" t="s">
        <v>1138</v>
      </c>
      <c r="W82" s="261">
        <v>10</v>
      </c>
      <c r="X82" s="33">
        <f t="shared" si="2"/>
        <v>0.52631578947368418</v>
      </c>
      <c r="Y82" s="34" t="str">
        <f t="shared" si="3"/>
        <v>Atraso Leve</v>
      </c>
      <c r="Z82" s="266"/>
      <c r="AA82" s="35">
        <v>19</v>
      </c>
      <c r="AB82" s="33">
        <f t="shared" si="11"/>
        <v>1</v>
      </c>
      <c r="AC82" s="34" t="str">
        <f t="shared" si="4"/>
        <v>De acuerdo con lo programado</v>
      </c>
      <c r="AD82" s="267"/>
      <c r="AE82" s="32">
        <v>19</v>
      </c>
      <c r="AF82" s="33">
        <f t="shared" si="5"/>
        <v>1</v>
      </c>
      <c r="AG82" s="34" t="str">
        <f t="shared" si="6"/>
        <v>De acuerdo con lo programado</v>
      </c>
      <c r="AH82" s="266"/>
      <c r="AI82" s="261">
        <f t="shared" si="7"/>
        <v>48</v>
      </c>
      <c r="AJ82" s="37">
        <f t="shared" si="16"/>
        <v>1.263157894736842</v>
      </c>
      <c r="AK82" s="34" t="str">
        <f t="shared" si="13"/>
        <v>Cumplio</v>
      </c>
      <c r="AL82" s="266"/>
    </row>
    <row r="83" spans="1:38" s="246" customFormat="1" ht="19.5" customHeight="1" thickTop="1" thickBot="1">
      <c r="A83" s="257">
        <f t="shared" si="14"/>
        <v>52</v>
      </c>
      <c r="B83" s="258">
        <v>0</v>
      </c>
      <c r="C83" s="258">
        <v>0</v>
      </c>
      <c r="D83" s="258">
        <v>0</v>
      </c>
      <c r="E83" s="258">
        <v>0</v>
      </c>
      <c r="F83" s="259" t="s">
        <v>1134</v>
      </c>
      <c r="G83" s="274" t="s">
        <v>1135</v>
      </c>
      <c r="H83" s="260" t="s">
        <v>1136</v>
      </c>
      <c r="I83" s="261">
        <v>19</v>
      </c>
      <c r="J83" s="261">
        <v>19</v>
      </c>
      <c r="K83" s="262">
        <f t="shared" si="8"/>
        <v>38</v>
      </c>
      <c r="L83" s="261">
        <v>19</v>
      </c>
      <c r="M83" s="261">
        <v>19</v>
      </c>
      <c r="N83" s="262">
        <f t="shared" si="9"/>
        <v>38</v>
      </c>
      <c r="O83" s="262">
        <f t="shared" si="10"/>
        <v>76</v>
      </c>
      <c r="P83" s="263"/>
      <c r="Q83" s="264" t="s">
        <v>1149</v>
      </c>
      <c r="R83" s="265" t="s">
        <v>754</v>
      </c>
      <c r="S83" s="32">
        <v>0</v>
      </c>
      <c r="T83" s="33">
        <f t="shared" si="0"/>
        <v>0</v>
      </c>
      <c r="U83" s="34" t="str">
        <f t="shared" si="1"/>
        <v>En riesgo en cumplimiento</v>
      </c>
      <c r="V83" s="266" t="s">
        <v>1138</v>
      </c>
      <c r="W83" s="261">
        <v>10</v>
      </c>
      <c r="X83" s="33">
        <f t="shared" si="2"/>
        <v>0.52631578947368418</v>
      </c>
      <c r="Y83" s="34" t="str">
        <f t="shared" si="3"/>
        <v>Atraso Leve</v>
      </c>
      <c r="Z83" s="266"/>
      <c r="AA83" s="35">
        <v>19</v>
      </c>
      <c r="AB83" s="33">
        <f t="shared" si="11"/>
        <v>1</v>
      </c>
      <c r="AC83" s="34" t="str">
        <f t="shared" si="4"/>
        <v>De acuerdo con lo programado</v>
      </c>
      <c r="AD83" s="267"/>
      <c r="AE83" s="32">
        <v>19</v>
      </c>
      <c r="AF83" s="33">
        <f t="shared" si="5"/>
        <v>1</v>
      </c>
      <c r="AG83" s="34" t="str">
        <f t="shared" si="6"/>
        <v>De acuerdo con lo programado</v>
      </c>
      <c r="AH83" s="266"/>
      <c r="AI83" s="261">
        <f t="shared" si="7"/>
        <v>48</v>
      </c>
      <c r="AJ83" s="37">
        <f t="shared" si="16"/>
        <v>1.263157894736842</v>
      </c>
      <c r="AK83" s="34" t="str">
        <f t="shared" si="13"/>
        <v>Cumplio</v>
      </c>
      <c r="AL83" s="266"/>
    </row>
    <row r="84" spans="1:38" s="246" customFormat="1" ht="17.100000000000001" customHeight="1" thickTop="1" thickBot="1">
      <c r="A84" s="257">
        <f t="shared" si="14"/>
        <v>53</v>
      </c>
      <c r="B84" s="258">
        <v>0</v>
      </c>
      <c r="C84" s="258">
        <v>0</v>
      </c>
      <c r="D84" s="258">
        <v>0</v>
      </c>
      <c r="E84" s="258">
        <v>0</v>
      </c>
      <c r="F84" s="259" t="s">
        <v>1139</v>
      </c>
      <c r="G84" s="274" t="s">
        <v>1140</v>
      </c>
      <c r="H84" s="260" t="s">
        <v>1136</v>
      </c>
      <c r="I84" s="261">
        <v>231</v>
      </c>
      <c r="J84" s="261">
        <v>231</v>
      </c>
      <c r="K84" s="262">
        <f t="shared" si="8"/>
        <v>462</v>
      </c>
      <c r="L84" s="261">
        <v>231</v>
      </c>
      <c r="M84" s="261">
        <v>231</v>
      </c>
      <c r="N84" s="262">
        <f t="shared" si="9"/>
        <v>462</v>
      </c>
      <c r="O84" s="262">
        <f t="shared" si="10"/>
        <v>924</v>
      </c>
      <c r="P84" s="263"/>
      <c r="Q84" s="264" t="s">
        <v>1149</v>
      </c>
      <c r="R84" s="265" t="s">
        <v>754</v>
      </c>
      <c r="S84" s="32">
        <v>0</v>
      </c>
      <c r="T84" s="33">
        <f t="shared" si="0"/>
        <v>0</v>
      </c>
      <c r="U84" s="34" t="str">
        <f t="shared" si="1"/>
        <v>En riesgo en cumplimiento</v>
      </c>
      <c r="V84" s="266" t="s">
        <v>1141</v>
      </c>
      <c r="W84" s="261">
        <v>131</v>
      </c>
      <c r="X84" s="33">
        <f t="shared" si="2"/>
        <v>0.5670995670995671</v>
      </c>
      <c r="Y84" s="34" t="str">
        <f t="shared" si="3"/>
        <v>Atraso Leve</v>
      </c>
      <c r="Z84" s="266"/>
      <c r="AA84" s="35">
        <v>331</v>
      </c>
      <c r="AB84" s="33">
        <f t="shared" si="11"/>
        <v>1.4329004329004329</v>
      </c>
      <c r="AC84" s="34" t="str">
        <f t="shared" si="4"/>
        <v>De acuerdo con lo programado</v>
      </c>
      <c r="AD84" s="267"/>
      <c r="AE84" s="32">
        <v>233</v>
      </c>
      <c r="AF84" s="33">
        <f t="shared" si="5"/>
        <v>1.0086580086580086</v>
      </c>
      <c r="AG84" s="34" t="str">
        <f t="shared" si="6"/>
        <v>De acuerdo con lo programado</v>
      </c>
      <c r="AH84" s="266"/>
      <c r="AI84" s="261">
        <f t="shared" si="7"/>
        <v>695</v>
      </c>
      <c r="AJ84" s="37">
        <f t="shared" si="16"/>
        <v>1.5043290043290043</v>
      </c>
      <c r="AK84" s="34" t="str">
        <f t="shared" si="13"/>
        <v>Cumplio</v>
      </c>
      <c r="AL84" s="266"/>
    </row>
    <row r="85" spans="1:38" s="246" customFormat="1" ht="17.55" customHeight="1" thickTop="1" thickBot="1">
      <c r="A85" s="257">
        <f t="shared" si="14"/>
        <v>54</v>
      </c>
      <c r="B85" s="258">
        <v>0</v>
      </c>
      <c r="C85" s="258">
        <v>0</v>
      </c>
      <c r="D85" s="258">
        <v>0</v>
      </c>
      <c r="E85" s="258">
        <v>0</v>
      </c>
      <c r="F85" s="259" t="s">
        <v>1142</v>
      </c>
      <c r="G85" s="274" t="s">
        <v>1143</v>
      </c>
      <c r="H85" s="260" t="s">
        <v>1136</v>
      </c>
      <c r="I85" s="261">
        <v>295</v>
      </c>
      <c r="J85" s="261">
        <v>295</v>
      </c>
      <c r="K85" s="262">
        <f t="shared" si="8"/>
        <v>590</v>
      </c>
      <c r="L85" s="261">
        <v>295</v>
      </c>
      <c r="M85" s="261">
        <v>295</v>
      </c>
      <c r="N85" s="262">
        <f t="shared" si="9"/>
        <v>590</v>
      </c>
      <c r="O85" s="262">
        <f t="shared" si="10"/>
        <v>1180</v>
      </c>
      <c r="P85" s="263"/>
      <c r="Q85" s="264" t="s">
        <v>1149</v>
      </c>
      <c r="R85" s="265" t="s">
        <v>754</v>
      </c>
      <c r="S85" s="261">
        <v>295</v>
      </c>
      <c r="T85" s="33">
        <f t="shared" si="0"/>
        <v>1</v>
      </c>
      <c r="U85" s="34" t="str">
        <f t="shared" si="1"/>
        <v>De acuerdo con lo programado</v>
      </c>
      <c r="V85" s="266"/>
      <c r="W85" s="261">
        <v>195</v>
      </c>
      <c r="X85" s="33">
        <f t="shared" si="2"/>
        <v>0.66101694915254239</v>
      </c>
      <c r="Y85" s="34" t="str">
        <f t="shared" si="3"/>
        <v>Atraso Leve</v>
      </c>
      <c r="Z85" s="266"/>
      <c r="AA85" s="35">
        <v>300</v>
      </c>
      <c r="AB85" s="33">
        <f t="shared" si="11"/>
        <v>1.0169491525423728</v>
      </c>
      <c r="AC85" s="34" t="str">
        <f t="shared" si="4"/>
        <v>De acuerdo con lo programado</v>
      </c>
      <c r="AD85" s="267"/>
      <c r="AE85" s="32">
        <v>298</v>
      </c>
      <c r="AF85" s="33">
        <f t="shared" si="5"/>
        <v>1.0101694915254238</v>
      </c>
      <c r="AG85" s="34" t="str">
        <f t="shared" si="6"/>
        <v>De acuerdo con lo programado</v>
      </c>
      <c r="AH85" s="266"/>
      <c r="AI85" s="261">
        <f t="shared" si="7"/>
        <v>1088</v>
      </c>
      <c r="AJ85" s="37">
        <f t="shared" si="16"/>
        <v>1.8440677966101695</v>
      </c>
      <c r="AK85" s="34" t="str">
        <f t="shared" si="13"/>
        <v>Cumplio</v>
      </c>
      <c r="AL85" s="266"/>
    </row>
    <row r="86" spans="1:38" s="246" customFormat="1" ht="22.05" customHeight="1" thickTop="1" thickBot="1">
      <c r="A86" s="257">
        <f t="shared" si="14"/>
        <v>55</v>
      </c>
      <c r="B86" s="258">
        <v>0</v>
      </c>
      <c r="C86" s="258">
        <v>0</v>
      </c>
      <c r="D86" s="258">
        <v>0</v>
      </c>
      <c r="E86" s="258">
        <v>0</v>
      </c>
      <c r="F86" s="259" t="s">
        <v>1150</v>
      </c>
      <c r="G86" s="274" t="s">
        <v>1151</v>
      </c>
      <c r="H86" s="260" t="s">
        <v>1152</v>
      </c>
      <c r="I86" s="261">
        <v>10</v>
      </c>
      <c r="J86" s="261">
        <v>10</v>
      </c>
      <c r="K86" s="262">
        <f t="shared" si="8"/>
        <v>20</v>
      </c>
      <c r="L86" s="261">
        <v>10</v>
      </c>
      <c r="M86" s="261">
        <v>10</v>
      </c>
      <c r="N86" s="262">
        <f t="shared" si="9"/>
        <v>20</v>
      </c>
      <c r="O86" s="262">
        <f t="shared" si="10"/>
        <v>40</v>
      </c>
      <c r="P86" s="263"/>
      <c r="Q86" s="264" t="s">
        <v>1149</v>
      </c>
      <c r="R86" s="265" t="s">
        <v>754</v>
      </c>
      <c r="S86" s="32">
        <v>0</v>
      </c>
      <c r="T86" s="33">
        <f t="shared" si="0"/>
        <v>0</v>
      </c>
      <c r="U86" s="34" t="str">
        <f t="shared" si="1"/>
        <v>En riesgo en cumplimiento</v>
      </c>
      <c r="V86" s="266" t="s">
        <v>1153</v>
      </c>
      <c r="W86" s="261">
        <v>5</v>
      </c>
      <c r="X86" s="33">
        <f t="shared" si="2"/>
        <v>0.5</v>
      </c>
      <c r="Y86" s="34" t="str">
        <f t="shared" si="3"/>
        <v>Atraso Leve</v>
      </c>
      <c r="Z86" s="266"/>
      <c r="AA86" s="35">
        <v>10</v>
      </c>
      <c r="AB86" s="33">
        <f t="shared" si="11"/>
        <v>1</v>
      </c>
      <c r="AC86" s="34" t="str">
        <f t="shared" si="4"/>
        <v>De acuerdo con lo programado</v>
      </c>
      <c r="AD86" s="267"/>
      <c r="AE86" s="32">
        <v>10</v>
      </c>
      <c r="AF86" s="33">
        <f t="shared" si="5"/>
        <v>1</v>
      </c>
      <c r="AG86" s="34" t="str">
        <f t="shared" si="6"/>
        <v>De acuerdo con lo programado</v>
      </c>
      <c r="AH86" s="266"/>
      <c r="AI86" s="261">
        <f t="shared" si="7"/>
        <v>25</v>
      </c>
      <c r="AJ86" s="37">
        <f t="shared" si="16"/>
        <v>1.25</v>
      </c>
      <c r="AK86" s="34" t="str">
        <f t="shared" si="13"/>
        <v>Cumplio</v>
      </c>
      <c r="AL86" s="266"/>
    </row>
    <row r="87" spans="1:38" s="246" customFormat="1" ht="16.5" customHeight="1" thickTop="1" thickBot="1">
      <c r="A87" s="257">
        <f t="shared" si="14"/>
        <v>56</v>
      </c>
      <c r="B87" s="258">
        <v>0</v>
      </c>
      <c r="C87" s="258">
        <v>0</v>
      </c>
      <c r="D87" s="258">
        <v>0</v>
      </c>
      <c r="E87" s="258">
        <v>0</v>
      </c>
      <c r="F87" s="259" t="s">
        <v>1154</v>
      </c>
      <c r="G87" s="274" t="s">
        <v>1155</v>
      </c>
      <c r="H87" s="260" t="s">
        <v>1156</v>
      </c>
      <c r="I87" s="261">
        <v>81</v>
      </c>
      <c r="J87" s="261">
        <v>81</v>
      </c>
      <c r="K87" s="262">
        <f t="shared" si="8"/>
        <v>162</v>
      </c>
      <c r="L87" s="261">
        <v>81</v>
      </c>
      <c r="M87" s="261">
        <v>81</v>
      </c>
      <c r="N87" s="262">
        <f t="shared" si="9"/>
        <v>162</v>
      </c>
      <c r="O87" s="262">
        <f t="shared" si="10"/>
        <v>324</v>
      </c>
      <c r="P87" s="263"/>
      <c r="Q87" s="264" t="s">
        <v>1157</v>
      </c>
      <c r="R87" s="265" t="s">
        <v>754</v>
      </c>
      <c r="S87" s="261">
        <v>81</v>
      </c>
      <c r="T87" s="33">
        <f t="shared" si="0"/>
        <v>1</v>
      </c>
      <c r="U87" s="34" t="str">
        <f t="shared" si="1"/>
        <v>De acuerdo con lo programado</v>
      </c>
      <c r="V87" s="266"/>
      <c r="W87" s="261">
        <v>41</v>
      </c>
      <c r="X87" s="33">
        <f t="shared" si="2"/>
        <v>0.50617283950617287</v>
      </c>
      <c r="Y87" s="34" t="str">
        <f t="shared" si="3"/>
        <v>Atraso Leve</v>
      </c>
      <c r="Z87" s="266"/>
      <c r="AA87" s="35">
        <v>90</v>
      </c>
      <c r="AB87" s="33">
        <f t="shared" si="11"/>
        <v>1.1111111111111112</v>
      </c>
      <c r="AC87" s="34" t="str">
        <f t="shared" si="4"/>
        <v>De acuerdo con lo programado</v>
      </c>
      <c r="AD87" s="267"/>
      <c r="AE87" s="32">
        <v>115</v>
      </c>
      <c r="AF87" s="33">
        <f t="shared" si="5"/>
        <v>1.4197530864197532</v>
      </c>
      <c r="AG87" s="34" t="str">
        <f t="shared" si="6"/>
        <v>De acuerdo con lo programado</v>
      </c>
      <c r="AH87" s="266"/>
      <c r="AI87" s="261">
        <f t="shared" si="7"/>
        <v>327</v>
      </c>
      <c r="AJ87" s="37">
        <f t="shared" si="16"/>
        <v>2.0185185185185186</v>
      </c>
      <c r="AK87" s="34" t="str">
        <f t="shared" si="13"/>
        <v>Cumplio</v>
      </c>
      <c r="AL87" s="266"/>
    </row>
    <row r="88" spans="1:38" s="246" customFormat="1" ht="30" thickTop="1" thickBot="1">
      <c r="A88" s="257">
        <f t="shared" si="14"/>
        <v>57</v>
      </c>
      <c r="B88" s="258">
        <v>0</v>
      </c>
      <c r="C88" s="258">
        <v>0</v>
      </c>
      <c r="D88" s="258">
        <v>0</v>
      </c>
      <c r="E88" s="258">
        <v>0</v>
      </c>
      <c r="F88" s="259" t="s">
        <v>1158</v>
      </c>
      <c r="G88" s="274" t="s">
        <v>1135</v>
      </c>
      <c r="H88" s="260" t="s">
        <v>1136</v>
      </c>
      <c r="I88" s="261">
        <v>57</v>
      </c>
      <c r="J88" s="261">
        <v>57</v>
      </c>
      <c r="K88" s="262">
        <f t="shared" si="8"/>
        <v>114</v>
      </c>
      <c r="L88" s="261">
        <v>57</v>
      </c>
      <c r="M88" s="261">
        <v>57</v>
      </c>
      <c r="N88" s="262">
        <f t="shared" si="9"/>
        <v>114</v>
      </c>
      <c r="O88" s="262">
        <f t="shared" si="10"/>
        <v>228</v>
      </c>
      <c r="P88" s="263"/>
      <c r="Q88" s="264" t="s">
        <v>1159</v>
      </c>
      <c r="R88" s="265" t="s">
        <v>754</v>
      </c>
      <c r="S88" s="32">
        <v>0</v>
      </c>
      <c r="T88" s="33">
        <f t="shared" si="0"/>
        <v>0</v>
      </c>
      <c r="U88" s="34" t="str">
        <f t="shared" si="1"/>
        <v>En riesgo en cumplimiento</v>
      </c>
      <c r="V88" s="266" t="s">
        <v>1138</v>
      </c>
      <c r="W88" s="261">
        <v>37</v>
      </c>
      <c r="X88" s="33">
        <f t="shared" si="2"/>
        <v>0.64912280701754388</v>
      </c>
      <c r="Y88" s="34" t="str">
        <f t="shared" si="3"/>
        <v>Atraso Leve</v>
      </c>
      <c r="Z88" s="266"/>
      <c r="AA88" s="35">
        <v>60</v>
      </c>
      <c r="AB88" s="33">
        <f t="shared" si="11"/>
        <v>1.0526315789473684</v>
      </c>
      <c r="AC88" s="34" t="str">
        <f t="shared" si="4"/>
        <v>De acuerdo con lo programado</v>
      </c>
      <c r="AD88" s="267"/>
      <c r="AE88" s="32">
        <v>58</v>
      </c>
      <c r="AF88" s="33">
        <f t="shared" si="5"/>
        <v>1.0175438596491229</v>
      </c>
      <c r="AG88" s="34" t="str">
        <f t="shared" si="6"/>
        <v>De acuerdo con lo programado</v>
      </c>
      <c r="AH88" s="266"/>
      <c r="AI88" s="261">
        <f t="shared" si="7"/>
        <v>155</v>
      </c>
      <c r="AJ88" s="37">
        <f t="shared" si="16"/>
        <v>1.3596491228070176</v>
      </c>
      <c r="AK88" s="34" t="str">
        <f t="shared" si="13"/>
        <v>Cumplio</v>
      </c>
      <c r="AL88" s="266"/>
    </row>
    <row r="89" spans="1:38" s="246" customFormat="1" ht="26.1" customHeight="1" thickTop="1" thickBot="1">
      <c r="A89" s="257">
        <f t="shared" si="14"/>
        <v>58</v>
      </c>
      <c r="B89" s="258">
        <v>0</v>
      </c>
      <c r="C89" s="258">
        <v>0</v>
      </c>
      <c r="D89" s="258">
        <v>0</v>
      </c>
      <c r="E89" s="258">
        <v>0</v>
      </c>
      <c r="F89" s="259" t="s">
        <v>1160</v>
      </c>
      <c r="G89" s="274" t="s">
        <v>1140</v>
      </c>
      <c r="H89" s="260" t="s">
        <v>1136</v>
      </c>
      <c r="I89" s="261">
        <v>693</v>
      </c>
      <c r="J89" s="261">
        <v>693</v>
      </c>
      <c r="K89" s="262">
        <f t="shared" si="8"/>
        <v>1386</v>
      </c>
      <c r="L89" s="261">
        <v>693</v>
      </c>
      <c r="M89" s="261">
        <v>693</v>
      </c>
      <c r="N89" s="262">
        <f t="shared" si="9"/>
        <v>1386</v>
      </c>
      <c r="O89" s="262">
        <f t="shared" si="10"/>
        <v>2772</v>
      </c>
      <c r="P89" s="263"/>
      <c r="Q89" s="264" t="s">
        <v>1159</v>
      </c>
      <c r="R89" s="265" t="s">
        <v>754</v>
      </c>
      <c r="S89" s="261">
        <v>46</v>
      </c>
      <c r="T89" s="33">
        <f t="shared" si="0"/>
        <v>6.6378066378066383E-2</v>
      </c>
      <c r="U89" s="34" t="str">
        <f t="shared" si="1"/>
        <v>En riesgo en cumplimiento</v>
      </c>
      <c r="V89" s="266" t="s">
        <v>1141</v>
      </c>
      <c r="W89" s="261">
        <v>350</v>
      </c>
      <c r="X89" s="33">
        <f t="shared" si="2"/>
        <v>0.50505050505050508</v>
      </c>
      <c r="Y89" s="34" t="str">
        <f t="shared" si="3"/>
        <v>Atraso Leve</v>
      </c>
      <c r="Z89" s="266"/>
      <c r="AA89" s="35">
        <v>693</v>
      </c>
      <c r="AB89" s="33">
        <f t="shared" si="11"/>
        <v>1</v>
      </c>
      <c r="AC89" s="34" t="str">
        <f t="shared" si="4"/>
        <v>De acuerdo con lo programado</v>
      </c>
      <c r="AD89" s="267"/>
      <c r="AE89" s="32">
        <v>704</v>
      </c>
      <c r="AF89" s="33">
        <f t="shared" si="5"/>
        <v>1.0158730158730158</v>
      </c>
      <c r="AG89" s="34" t="str">
        <f t="shared" si="6"/>
        <v>De acuerdo con lo programado</v>
      </c>
      <c r="AH89" s="266"/>
      <c r="AI89" s="261">
        <f t="shared" si="7"/>
        <v>1793</v>
      </c>
      <c r="AJ89" s="37">
        <f t="shared" si="16"/>
        <v>1.2936507936507937</v>
      </c>
      <c r="AK89" s="34" t="str">
        <f t="shared" si="13"/>
        <v>Cumplio</v>
      </c>
      <c r="AL89" s="266"/>
    </row>
    <row r="90" spans="1:38" s="246" customFormat="1" ht="22.5" customHeight="1" thickTop="1" thickBot="1">
      <c r="A90" s="257">
        <f t="shared" si="14"/>
        <v>59</v>
      </c>
      <c r="B90" s="258">
        <v>0</v>
      </c>
      <c r="C90" s="258">
        <v>0</v>
      </c>
      <c r="D90" s="258">
        <v>0</v>
      </c>
      <c r="E90" s="258">
        <v>0</v>
      </c>
      <c r="F90" s="259" t="s">
        <v>1161</v>
      </c>
      <c r="G90" s="274" t="s">
        <v>1143</v>
      </c>
      <c r="H90" s="260" t="s">
        <v>1136</v>
      </c>
      <c r="I90" s="261">
        <v>885</v>
      </c>
      <c r="J90" s="261">
        <v>885</v>
      </c>
      <c r="K90" s="262">
        <f t="shared" si="8"/>
        <v>1770</v>
      </c>
      <c r="L90" s="261">
        <v>885</v>
      </c>
      <c r="M90" s="261">
        <v>885</v>
      </c>
      <c r="N90" s="262">
        <f t="shared" si="9"/>
        <v>1770</v>
      </c>
      <c r="O90" s="262">
        <f t="shared" si="10"/>
        <v>3540</v>
      </c>
      <c r="P90" s="263"/>
      <c r="Q90" s="264" t="s">
        <v>1159</v>
      </c>
      <c r="R90" s="265" t="s">
        <v>754</v>
      </c>
      <c r="S90" s="261">
        <v>885</v>
      </c>
      <c r="T90" s="33">
        <f t="shared" si="0"/>
        <v>1</v>
      </c>
      <c r="U90" s="34" t="str">
        <f t="shared" si="1"/>
        <v>De acuerdo con lo programado</v>
      </c>
      <c r="V90" s="266"/>
      <c r="W90" s="261">
        <v>440</v>
      </c>
      <c r="X90" s="33">
        <f t="shared" si="2"/>
        <v>0.49717514124293788</v>
      </c>
      <c r="Y90" s="34" t="str">
        <f t="shared" si="3"/>
        <v>En riesgo en cumplimiento</v>
      </c>
      <c r="Z90" s="266"/>
      <c r="AA90" s="35">
        <v>885</v>
      </c>
      <c r="AB90" s="33">
        <f t="shared" si="11"/>
        <v>1</v>
      </c>
      <c r="AC90" s="34" t="str">
        <f t="shared" si="4"/>
        <v>De acuerdo con lo programado</v>
      </c>
      <c r="AD90" s="267"/>
      <c r="AE90" s="32">
        <v>910</v>
      </c>
      <c r="AF90" s="33">
        <f t="shared" si="5"/>
        <v>1.0282485875706215</v>
      </c>
      <c r="AG90" s="34" t="str">
        <f t="shared" si="6"/>
        <v>De acuerdo con lo programado</v>
      </c>
      <c r="AH90" s="266"/>
      <c r="AI90" s="261">
        <f t="shared" si="7"/>
        <v>3120</v>
      </c>
      <c r="AJ90" s="37">
        <f t="shared" si="16"/>
        <v>1.7627118644067796</v>
      </c>
      <c r="AK90" s="34" t="str">
        <f t="shared" si="13"/>
        <v>Cumplio</v>
      </c>
      <c r="AL90" s="266"/>
    </row>
    <row r="91" spans="1:38" s="246" customFormat="1" ht="25.05" customHeight="1" thickTop="1" thickBot="1">
      <c r="A91" s="257">
        <f t="shared" si="14"/>
        <v>60</v>
      </c>
      <c r="B91" s="258">
        <v>0</v>
      </c>
      <c r="C91" s="258">
        <v>0</v>
      </c>
      <c r="D91" s="258">
        <v>0</v>
      </c>
      <c r="E91" s="258">
        <v>0</v>
      </c>
      <c r="F91" s="259" t="s">
        <v>1162</v>
      </c>
      <c r="G91" s="274" t="s">
        <v>1155</v>
      </c>
      <c r="H91" s="260" t="s">
        <v>1156</v>
      </c>
      <c r="I91" s="261">
        <v>81</v>
      </c>
      <c r="J91" s="261">
        <v>81</v>
      </c>
      <c r="K91" s="262">
        <f t="shared" si="8"/>
        <v>162</v>
      </c>
      <c r="L91" s="261">
        <v>81</v>
      </c>
      <c r="M91" s="261">
        <v>81</v>
      </c>
      <c r="N91" s="262">
        <f t="shared" si="9"/>
        <v>162</v>
      </c>
      <c r="O91" s="262">
        <f t="shared" si="10"/>
        <v>324</v>
      </c>
      <c r="P91" s="263"/>
      <c r="Q91" s="264" t="s">
        <v>1159</v>
      </c>
      <c r="R91" s="265" t="s">
        <v>754</v>
      </c>
      <c r="S91" s="261">
        <v>81</v>
      </c>
      <c r="T91" s="33">
        <f t="shared" si="0"/>
        <v>1</v>
      </c>
      <c r="U91" s="34" t="str">
        <f t="shared" si="1"/>
        <v>De acuerdo con lo programado</v>
      </c>
      <c r="V91" s="266"/>
      <c r="W91" s="261">
        <v>41</v>
      </c>
      <c r="X91" s="33">
        <f t="shared" si="2"/>
        <v>0.50617283950617287</v>
      </c>
      <c r="Y91" s="34" t="str">
        <f t="shared" si="3"/>
        <v>Atraso Leve</v>
      </c>
      <c r="Z91" s="266"/>
      <c r="AA91" s="35">
        <v>81</v>
      </c>
      <c r="AB91" s="33">
        <f t="shared" si="11"/>
        <v>1</v>
      </c>
      <c r="AC91" s="34" t="str">
        <f t="shared" si="4"/>
        <v>De acuerdo con lo programado</v>
      </c>
      <c r="AD91" s="267"/>
      <c r="AE91" s="32">
        <v>85</v>
      </c>
      <c r="AF91" s="33">
        <f t="shared" si="5"/>
        <v>1.0493827160493827</v>
      </c>
      <c r="AG91" s="34" t="str">
        <f t="shared" si="6"/>
        <v>De acuerdo con lo programado</v>
      </c>
      <c r="AH91" s="266"/>
      <c r="AI91" s="261">
        <f t="shared" si="7"/>
        <v>288</v>
      </c>
      <c r="AJ91" s="37">
        <f t="shared" si="16"/>
        <v>1.7777777777777777</v>
      </c>
      <c r="AK91" s="34" t="str">
        <f t="shared" si="13"/>
        <v>Cumplio</v>
      </c>
      <c r="AL91" s="266"/>
    </row>
    <row r="92" spans="1:38" s="246" customFormat="1" ht="23.1" customHeight="1" thickTop="1" thickBot="1">
      <c r="A92" s="257">
        <f t="shared" si="14"/>
        <v>61</v>
      </c>
      <c r="B92" s="258">
        <v>0</v>
      </c>
      <c r="C92" s="258">
        <v>0</v>
      </c>
      <c r="D92" s="258">
        <v>0</v>
      </c>
      <c r="E92" s="258">
        <v>0</v>
      </c>
      <c r="F92" s="259" t="s">
        <v>1163</v>
      </c>
      <c r="G92" s="274" t="s">
        <v>1151</v>
      </c>
      <c r="H92" s="260" t="s">
        <v>1152</v>
      </c>
      <c r="I92" s="261">
        <v>10</v>
      </c>
      <c r="J92" s="261">
        <v>10</v>
      </c>
      <c r="K92" s="262">
        <f t="shared" si="8"/>
        <v>20</v>
      </c>
      <c r="L92" s="261">
        <v>10</v>
      </c>
      <c r="M92" s="261">
        <v>10</v>
      </c>
      <c r="N92" s="262">
        <f t="shared" si="9"/>
        <v>20</v>
      </c>
      <c r="O92" s="262">
        <f t="shared" si="10"/>
        <v>40</v>
      </c>
      <c r="P92" s="263"/>
      <c r="Q92" s="264" t="s">
        <v>1159</v>
      </c>
      <c r="R92" s="265" t="s">
        <v>754</v>
      </c>
      <c r="S92" s="32">
        <v>0</v>
      </c>
      <c r="T92" s="33">
        <f t="shared" si="0"/>
        <v>0</v>
      </c>
      <c r="U92" s="34" t="str">
        <f t="shared" si="1"/>
        <v>En riesgo en cumplimiento</v>
      </c>
      <c r="V92" s="266" t="s">
        <v>1153</v>
      </c>
      <c r="W92" s="261">
        <v>5</v>
      </c>
      <c r="X92" s="33">
        <f t="shared" si="2"/>
        <v>0.5</v>
      </c>
      <c r="Y92" s="34" t="str">
        <f t="shared" si="3"/>
        <v>Atraso Leve</v>
      </c>
      <c r="Z92" s="266"/>
      <c r="AA92" s="35">
        <v>10</v>
      </c>
      <c r="AB92" s="33">
        <f t="shared" si="11"/>
        <v>1</v>
      </c>
      <c r="AC92" s="34" t="str">
        <f t="shared" si="4"/>
        <v>De acuerdo con lo programado</v>
      </c>
      <c r="AD92" s="267"/>
      <c r="AE92" s="32">
        <v>6</v>
      </c>
      <c r="AF92" s="33">
        <f t="shared" si="5"/>
        <v>0.6</v>
      </c>
      <c r="AG92" s="34" t="str">
        <f t="shared" si="6"/>
        <v>Atraso Leve</v>
      </c>
      <c r="AH92" s="266"/>
      <c r="AI92" s="261">
        <f t="shared" si="7"/>
        <v>21</v>
      </c>
      <c r="AJ92" s="37">
        <f t="shared" si="16"/>
        <v>1.05</v>
      </c>
      <c r="AK92" s="34" t="str">
        <f t="shared" si="13"/>
        <v>Cumplio</v>
      </c>
      <c r="AL92" s="266"/>
    </row>
    <row r="93" spans="1:38" s="246" customFormat="1" ht="23.55" customHeight="1" thickTop="1" thickBot="1">
      <c r="A93" s="257">
        <f t="shared" si="14"/>
        <v>62</v>
      </c>
      <c r="B93" s="258">
        <v>0</v>
      </c>
      <c r="C93" s="258">
        <v>0</v>
      </c>
      <c r="D93" s="258">
        <v>0</v>
      </c>
      <c r="E93" s="258">
        <v>0</v>
      </c>
      <c r="F93" s="259" t="s">
        <v>1164</v>
      </c>
      <c r="G93" s="274" t="s">
        <v>1145</v>
      </c>
      <c r="H93" s="260" t="s">
        <v>1146</v>
      </c>
      <c r="I93" s="261">
        <v>6</v>
      </c>
      <c r="J93" s="261">
        <v>6</v>
      </c>
      <c r="K93" s="262">
        <f t="shared" si="8"/>
        <v>12</v>
      </c>
      <c r="L93" s="261">
        <v>6</v>
      </c>
      <c r="M93" s="261">
        <v>6</v>
      </c>
      <c r="N93" s="262">
        <f t="shared" si="9"/>
        <v>12</v>
      </c>
      <c r="O93" s="262">
        <f t="shared" si="10"/>
        <v>24</v>
      </c>
      <c r="P93" s="263"/>
      <c r="Q93" s="264" t="s">
        <v>1159</v>
      </c>
      <c r="R93" s="265" t="s">
        <v>754</v>
      </c>
      <c r="S93" s="261">
        <v>6</v>
      </c>
      <c r="T93" s="33">
        <f t="shared" si="0"/>
        <v>1</v>
      </c>
      <c r="U93" s="34" t="str">
        <f t="shared" si="1"/>
        <v>De acuerdo con lo programado</v>
      </c>
      <c r="V93" s="266"/>
      <c r="W93" s="261">
        <v>3</v>
      </c>
      <c r="X93" s="33">
        <f t="shared" si="2"/>
        <v>0.5</v>
      </c>
      <c r="Y93" s="34" t="str">
        <f t="shared" si="3"/>
        <v>Atraso Leve</v>
      </c>
      <c r="Z93" s="266"/>
      <c r="AA93" s="35">
        <v>6</v>
      </c>
      <c r="AB93" s="33">
        <f t="shared" si="11"/>
        <v>1</v>
      </c>
      <c r="AC93" s="34" t="str">
        <f t="shared" si="4"/>
        <v>De acuerdo con lo programado</v>
      </c>
      <c r="AD93" s="267"/>
      <c r="AE93" s="32">
        <v>6</v>
      </c>
      <c r="AF93" s="33">
        <f t="shared" si="5"/>
        <v>1</v>
      </c>
      <c r="AG93" s="34" t="str">
        <f t="shared" si="6"/>
        <v>De acuerdo con lo programado</v>
      </c>
      <c r="AH93" s="266"/>
      <c r="AI93" s="261">
        <f t="shared" si="7"/>
        <v>21</v>
      </c>
      <c r="AJ93" s="37">
        <f t="shared" si="16"/>
        <v>1.75</v>
      </c>
      <c r="AK93" s="34" t="str">
        <f t="shared" si="13"/>
        <v>Cumplio</v>
      </c>
      <c r="AL93" s="266"/>
    </row>
    <row r="94" spans="1:38" s="246" customFormat="1" ht="23.55" customHeight="1" thickTop="1" thickBot="1">
      <c r="A94" s="257">
        <f t="shared" si="14"/>
        <v>63</v>
      </c>
      <c r="B94" s="258">
        <v>0</v>
      </c>
      <c r="C94" s="258">
        <v>0</v>
      </c>
      <c r="D94" s="258">
        <v>0</v>
      </c>
      <c r="E94" s="258">
        <v>0</v>
      </c>
      <c r="F94" s="259" t="s">
        <v>1087</v>
      </c>
      <c r="G94" s="274" t="s">
        <v>1068</v>
      </c>
      <c r="H94" s="260" t="s">
        <v>352</v>
      </c>
      <c r="I94" s="261">
        <v>1</v>
      </c>
      <c r="J94" s="231">
        <v>0</v>
      </c>
      <c r="K94" s="262">
        <f t="shared" si="8"/>
        <v>1</v>
      </c>
      <c r="L94" s="261">
        <v>1</v>
      </c>
      <c r="M94" s="231">
        <v>0</v>
      </c>
      <c r="N94" s="262">
        <f t="shared" si="9"/>
        <v>1</v>
      </c>
      <c r="O94" s="262">
        <f t="shared" si="10"/>
        <v>2</v>
      </c>
      <c r="P94" s="263"/>
      <c r="Q94" s="264" t="s">
        <v>1159</v>
      </c>
      <c r="R94" s="265" t="s">
        <v>754</v>
      </c>
      <c r="S94" s="32">
        <v>0</v>
      </c>
      <c r="T94" s="33">
        <f t="shared" si="0"/>
        <v>0</v>
      </c>
      <c r="U94" s="34" t="str">
        <f t="shared" si="1"/>
        <v>En riesgo en cumplimiento</v>
      </c>
      <c r="V94" s="266" t="s">
        <v>1108</v>
      </c>
      <c r="W94" s="32">
        <v>0</v>
      </c>
      <c r="X94" s="33" t="str">
        <f t="shared" si="2"/>
        <v>No hay Programación</v>
      </c>
      <c r="Y94" s="34" t="str">
        <f t="shared" si="3"/>
        <v>De acuerdo con lo programado</v>
      </c>
      <c r="Z94" s="266"/>
      <c r="AA94" s="35">
        <v>1</v>
      </c>
      <c r="AB94" s="33">
        <f t="shared" si="11"/>
        <v>1</v>
      </c>
      <c r="AC94" s="34" t="str">
        <f t="shared" si="4"/>
        <v>De acuerdo con lo programado</v>
      </c>
      <c r="AD94" s="267"/>
      <c r="AE94" s="32">
        <v>0</v>
      </c>
      <c r="AF94" s="33" t="str">
        <f t="shared" si="5"/>
        <v>No hay Programación</v>
      </c>
      <c r="AG94" s="34" t="str">
        <f t="shared" si="6"/>
        <v>De acuerdo con lo programado</v>
      </c>
      <c r="AH94" s="266"/>
      <c r="AI94" s="147">
        <f t="shared" si="7"/>
        <v>1</v>
      </c>
      <c r="AJ94" s="37">
        <f t="shared" si="16"/>
        <v>1</v>
      </c>
      <c r="AK94" s="34" t="str">
        <f t="shared" si="13"/>
        <v>Cumplio</v>
      </c>
      <c r="AL94" s="266"/>
    </row>
    <row r="95" spans="1:38" s="246" customFormat="1" ht="21.6" customHeight="1" thickTop="1" thickBot="1">
      <c r="A95" s="257">
        <f t="shared" si="14"/>
        <v>64</v>
      </c>
      <c r="B95" s="258">
        <v>0</v>
      </c>
      <c r="C95" s="258">
        <v>0</v>
      </c>
      <c r="D95" s="258">
        <v>0</v>
      </c>
      <c r="E95" s="258">
        <v>0</v>
      </c>
      <c r="F95" s="269" t="s">
        <v>1088</v>
      </c>
      <c r="G95" s="260" t="s">
        <v>369</v>
      </c>
      <c r="H95" s="260" t="s">
        <v>490</v>
      </c>
      <c r="I95" s="261">
        <v>1</v>
      </c>
      <c r="J95" s="231">
        <v>0</v>
      </c>
      <c r="K95" s="262">
        <f t="shared" si="8"/>
        <v>1</v>
      </c>
      <c r="L95" s="261">
        <v>1</v>
      </c>
      <c r="M95" s="231">
        <v>0</v>
      </c>
      <c r="N95" s="262">
        <f t="shared" si="9"/>
        <v>1</v>
      </c>
      <c r="O95" s="262">
        <f t="shared" si="10"/>
        <v>2</v>
      </c>
      <c r="P95" s="263"/>
      <c r="Q95" s="264" t="s">
        <v>1159</v>
      </c>
      <c r="R95" s="265" t="s">
        <v>754</v>
      </c>
      <c r="S95" s="261">
        <v>1</v>
      </c>
      <c r="T95" s="33">
        <f t="shared" si="0"/>
        <v>1</v>
      </c>
      <c r="U95" s="34" t="str">
        <f t="shared" si="1"/>
        <v>De acuerdo con lo programado</v>
      </c>
      <c r="V95" s="266"/>
      <c r="W95" s="32">
        <v>0</v>
      </c>
      <c r="X95" s="33" t="str">
        <f t="shared" si="2"/>
        <v>No hay Programación</v>
      </c>
      <c r="Y95" s="34" t="str">
        <f t="shared" si="3"/>
        <v>De acuerdo con lo programado</v>
      </c>
      <c r="Z95" s="266"/>
      <c r="AA95" s="35">
        <v>1</v>
      </c>
      <c r="AB95" s="33">
        <f t="shared" si="11"/>
        <v>1</v>
      </c>
      <c r="AC95" s="34" t="str">
        <f t="shared" si="4"/>
        <v>De acuerdo con lo programado</v>
      </c>
      <c r="AD95" s="267"/>
      <c r="AE95" s="32">
        <v>0</v>
      </c>
      <c r="AF95" s="33" t="str">
        <f t="shared" si="5"/>
        <v>No hay Programación</v>
      </c>
      <c r="AG95" s="34" t="str">
        <f t="shared" si="6"/>
        <v>De acuerdo con lo programado</v>
      </c>
      <c r="AH95" s="266"/>
      <c r="AI95" s="261">
        <f t="shared" si="7"/>
        <v>2</v>
      </c>
      <c r="AJ95" s="37">
        <f t="shared" si="16"/>
        <v>2</v>
      </c>
      <c r="AK95" s="34" t="str">
        <f t="shared" si="13"/>
        <v>Cumplio</v>
      </c>
      <c r="AL95" s="266"/>
    </row>
    <row r="96" spans="1:38" s="246" customFormat="1" ht="19.05" customHeight="1" thickTop="1" thickBot="1">
      <c r="A96" s="257">
        <f t="shared" si="14"/>
        <v>65</v>
      </c>
      <c r="B96" s="258">
        <v>0</v>
      </c>
      <c r="C96" s="258">
        <v>0</v>
      </c>
      <c r="D96" s="258">
        <v>0</v>
      </c>
      <c r="E96" s="258">
        <v>0</v>
      </c>
      <c r="F96" s="259" t="s">
        <v>1165</v>
      </c>
      <c r="G96" s="274" t="s">
        <v>1068</v>
      </c>
      <c r="H96" s="260" t="s">
        <v>144</v>
      </c>
      <c r="I96" s="261">
        <v>5</v>
      </c>
      <c r="J96" s="261">
        <v>15</v>
      </c>
      <c r="K96" s="262">
        <f t="shared" si="8"/>
        <v>20</v>
      </c>
      <c r="L96" s="261">
        <v>15</v>
      </c>
      <c r="M96" s="261">
        <v>10</v>
      </c>
      <c r="N96" s="262">
        <f t="shared" si="9"/>
        <v>25</v>
      </c>
      <c r="O96" s="262">
        <f t="shared" si="10"/>
        <v>45</v>
      </c>
      <c r="P96" s="263"/>
      <c r="Q96" s="264" t="s">
        <v>1166</v>
      </c>
      <c r="R96" s="265" t="s">
        <v>754</v>
      </c>
      <c r="S96" s="261">
        <v>5</v>
      </c>
      <c r="T96" s="33">
        <f t="shared" ref="T96:T109" si="17">IF(S96="","No hay ejecución",IF(AND(I96=0),"No hay Programación", S96/I96))</f>
        <v>1</v>
      </c>
      <c r="U96" s="34" t="str">
        <f t="shared" ref="U96:U111" si="18">IF(T96="No hay ejecución","NA",IF(T96&gt;=90%,"De acuerdo con lo programado",IF(T96&gt;=50%,"Atraso Leve",IF(T96&lt;49.99%,"En riesgo en cumplimiento"))))</f>
        <v>De acuerdo con lo programado</v>
      </c>
      <c r="V96" s="266"/>
      <c r="W96" s="261">
        <v>15</v>
      </c>
      <c r="X96" s="33">
        <f t="shared" ref="X96:X109" si="19">IF(W96="","No hay ejecución",IF(AND(J96=0),"No hay Programación", W96/J96))</f>
        <v>1</v>
      </c>
      <c r="Y96" s="34" t="str">
        <f t="shared" ref="Y96:Y111" si="20">IF(X96="No hay ejecución","NA",IF(X96&gt;=90%,"De acuerdo con lo programado",IF(X96&gt;=50%,"Atraso Leve",IF(X96&lt;49.99%,"En riesgo en cumplimiento"))))</f>
        <v>De acuerdo con lo programado</v>
      </c>
      <c r="Z96" s="266"/>
      <c r="AA96" s="35">
        <v>22</v>
      </c>
      <c r="AB96" s="33">
        <f t="shared" si="11"/>
        <v>1.4666666666666666</v>
      </c>
      <c r="AC96" s="34" t="str">
        <f t="shared" ref="AC96:AC111" si="21">IF(AB96="No hay ejecución","NA",IF(AB96&gt;=90%,"De acuerdo con lo programado",IF(AB96&gt;=50%,"Atraso Leve",IF(AB96&lt;49.99%,"En riesgo en cumplimiento"))))</f>
        <v>De acuerdo con lo programado</v>
      </c>
      <c r="AD96" s="267"/>
      <c r="AE96" s="32">
        <v>18</v>
      </c>
      <c r="AF96" s="33">
        <f t="shared" ref="AF96:AF109" si="22">IF(AE96="","No hay ejecución",IF(AND(M96=0),"No hay Programación", AE96/M96))</f>
        <v>1.8</v>
      </c>
      <c r="AG96" s="34" t="str">
        <f t="shared" ref="AG96:AG111" si="23">IF(AF96="No hay ejecución","NA",IF(AF96&gt;=90%,"De acuerdo con lo programado",IF(AF96&gt;=50%,"Atraso Leve",IF(AF96&lt;49.99%,"En riesgo en cumplimiento"))))</f>
        <v>De acuerdo con lo programado</v>
      </c>
      <c r="AH96" s="266"/>
      <c r="AI96" s="261">
        <f t="shared" ref="AI96:AI109" si="24">AE96+AA96+W96+S96</f>
        <v>60</v>
      </c>
      <c r="AJ96" s="37">
        <f t="shared" si="16"/>
        <v>3</v>
      </c>
      <c r="AK96" s="34" t="str">
        <f t="shared" si="13"/>
        <v>Cumplio</v>
      </c>
      <c r="AL96" s="266"/>
    </row>
    <row r="97" spans="1:38" s="246" customFormat="1" ht="22.5" customHeight="1" thickTop="1" thickBot="1">
      <c r="A97" s="257">
        <f t="shared" si="14"/>
        <v>66</v>
      </c>
      <c r="B97" s="258">
        <v>0</v>
      </c>
      <c r="C97" s="258">
        <v>0</v>
      </c>
      <c r="D97" s="258">
        <v>0</v>
      </c>
      <c r="E97" s="258">
        <v>0</v>
      </c>
      <c r="F97" s="259" t="s">
        <v>1167</v>
      </c>
      <c r="G97" s="274" t="s">
        <v>1168</v>
      </c>
      <c r="H97" s="260" t="s">
        <v>144</v>
      </c>
      <c r="I97" s="261">
        <v>50</v>
      </c>
      <c r="J97" s="261">
        <v>50</v>
      </c>
      <c r="K97" s="262">
        <f t="shared" ref="K97:K109" si="25">I97+J97</f>
        <v>100</v>
      </c>
      <c r="L97" s="261">
        <v>50</v>
      </c>
      <c r="M97" s="261">
        <v>50</v>
      </c>
      <c r="N97" s="262">
        <f t="shared" ref="N97:N109" si="26">L97+M97</f>
        <v>100</v>
      </c>
      <c r="O97" s="262">
        <f t="shared" ref="O97:O106" si="27">K97+N97</f>
        <v>200</v>
      </c>
      <c r="P97" s="263"/>
      <c r="Q97" s="264" t="s">
        <v>1166</v>
      </c>
      <c r="R97" s="265" t="s">
        <v>754</v>
      </c>
      <c r="S97" s="261">
        <v>50</v>
      </c>
      <c r="T97" s="33">
        <f t="shared" si="17"/>
        <v>1</v>
      </c>
      <c r="U97" s="34" t="str">
        <f t="shared" si="18"/>
        <v>De acuerdo con lo programado</v>
      </c>
      <c r="V97" s="266"/>
      <c r="W97" s="261">
        <v>50</v>
      </c>
      <c r="X97" s="33">
        <f t="shared" si="19"/>
        <v>1</v>
      </c>
      <c r="Y97" s="34" t="str">
        <f t="shared" si="20"/>
        <v>De acuerdo con lo programado</v>
      </c>
      <c r="Z97" s="266"/>
      <c r="AA97" s="35">
        <v>55</v>
      </c>
      <c r="AB97" s="33">
        <f t="shared" ref="AB97:AB109" si="28">IF(AA97="","No hay ejecución",IF(AND(L97=0),"No hay Programación", AA97/L97))</f>
        <v>1.1000000000000001</v>
      </c>
      <c r="AC97" s="34" t="str">
        <f t="shared" si="21"/>
        <v>De acuerdo con lo programado</v>
      </c>
      <c r="AD97" s="267"/>
      <c r="AE97" s="32">
        <v>50</v>
      </c>
      <c r="AF97" s="33">
        <f t="shared" si="22"/>
        <v>1</v>
      </c>
      <c r="AG97" s="34" t="str">
        <f t="shared" si="23"/>
        <v>De acuerdo con lo programado</v>
      </c>
      <c r="AH97" s="266"/>
      <c r="AI97" s="261">
        <f t="shared" si="24"/>
        <v>205</v>
      </c>
      <c r="AJ97" s="37">
        <f t="shared" si="16"/>
        <v>2.0499999999999998</v>
      </c>
      <c r="AK97" s="34" t="str">
        <f t="shared" ref="AK97:AK111" si="29">IF(AJ97="No hay ejecución","NA",IF(AJ97&gt;=85%,"Cumplio",IF(AJ97&lt;84.99%,"No cumplio")))</f>
        <v>Cumplio</v>
      </c>
      <c r="AL97" s="266"/>
    </row>
    <row r="98" spans="1:38" s="246" customFormat="1" ht="18" customHeight="1" thickTop="1" thickBot="1">
      <c r="A98" s="257">
        <f t="shared" ref="A98:A109" si="30">A97+1</f>
        <v>67</v>
      </c>
      <c r="B98" s="258">
        <v>0</v>
      </c>
      <c r="C98" s="258">
        <v>0</v>
      </c>
      <c r="D98" s="258">
        <v>0</v>
      </c>
      <c r="E98" s="258">
        <v>0</v>
      </c>
      <c r="F98" s="259" t="s">
        <v>1169</v>
      </c>
      <c r="G98" s="274" t="s">
        <v>489</v>
      </c>
      <c r="H98" s="260" t="s">
        <v>101</v>
      </c>
      <c r="I98" s="261">
        <v>20</v>
      </c>
      <c r="J98" s="261">
        <v>30</v>
      </c>
      <c r="K98" s="262">
        <f t="shared" si="25"/>
        <v>50</v>
      </c>
      <c r="L98" s="261">
        <v>30</v>
      </c>
      <c r="M98" s="261">
        <v>20</v>
      </c>
      <c r="N98" s="262">
        <f t="shared" si="26"/>
        <v>50</v>
      </c>
      <c r="O98" s="262">
        <f t="shared" si="27"/>
        <v>100</v>
      </c>
      <c r="P98" s="263"/>
      <c r="Q98" s="264" t="s">
        <v>1166</v>
      </c>
      <c r="R98" s="265" t="s">
        <v>754</v>
      </c>
      <c r="S98" s="261">
        <v>20</v>
      </c>
      <c r="T98" s="33">
        <f t="shared" si="17"/>
        <v>1</v>
      </c>
      <c r="U98" s="34" t="str">
        <f t="shared" si="18"/>
        <v>De acuerdo con lo programado</v>
      </c>
      <c r="V98" s="266"/>
      <c r="W98" s="261">
        <v>30</v>
      </c>
      <c r="X98" s="33">
        <f t="shared" si="19"/>
        <v>1</v>
      </c>
      <c r="Y98" s="34" t="str">
        <f t="shared" si="20"/>
        <v>De acuerdo con lo programado</v>
      </c>
      <c r="Z98" s="266"/>
      <c r="AA98" s="35">
        <v>30</v>
      </c>
      <c r="AB98" s="33">
        <f t="shared" si="28"/>
        <v>1</v>
      </c>
      <c r="AC98" s="34" t="str">
        <f t="shared" si="21"/>
        <v>De acuerdo con lo programado</v>
      </c>
      <c r="AD98" s="267"/>
      <c r="AE98" s="32">
        <v>30</v>
      </c>
      <c r="AF98" s="33">
        <f t="shared" si="22"/>
        <v>1.5</v>
      </c>
      <c r="AG98" s="34" t="str">
        <f t="shared" si="23"/>
        <v>De acuerdo con lo programado</v>
      </c>
      <c r="AH98" s="266"/>
      <c r="AI98" s="261">
        <f t="shared" si="24"/>
        <v>110</v>
      </c>
      <c r="AJ98" s="37">
        <f t="shared" si="16"/>
        <v>2.2000000000000002</v>
      </c>
      <c r="AK98" s="34" t="str">
        <f t="shared" si="29"/>
        <v>Cumplio</v>
      </c>
      <c r="AL98" s="266"/>
    </row>
    <row r="99" spans="1:38" s="246" customFormat="1" ht="13.5" customHeight="1" thickTop="1" thickBot="1">
      <c r="A99" s="257">
        <f t="shared" si="30"/>
        <v>68</v>
      </c>
      <c r="B99" s="258">
        <v>0</v>
      </c>
      <c r="C99" s="258">
        <v>0</v>
      </c>
      <c r="D99" s="258">
        <v>0</v>
      </c>
      <c r="E99" s="258">
        <v>0</v>
      </c>
      <c r="F99" s="259" t="s">
        <v>1170</v>
      </c>
      <c r="G99" s="274" t="s">
        <v>1068</v>
      </c>
      <c r="H99" s="260" t="s">
        <v>826</v>
      </c>
      <c r="I99" s="261">
        <v>1</v>
      </c>
      <c r="J99" s="261">
        <v>2</v>
      </c>
      <c r="K99" s="262">
        <f t="shared" si="25"/>
        <v>3</v>
      </c>
      <c r="L99" s="261">
        <v>3</v>
      </c>
      <c r="M99" s="261">
        <v>5</v>
      </c>
      <c r="N99" s="262">
        <f t="shared" si="26"/>
        <v>8</v>
      </c>
      <c r="O99" s="262">
        <f t="shared" si="27"/>
        <v>11</v>
      </c>
      <c r="P99" s="263"/>
      <c r="Q99" s="264" t="s">
        <v>1166</v>
      </c>
      <c r="R99" s="265" t="s">
        <v>754</v>
      </c>
      <c r="S99" s="32">
        <v>0</v>
      </c>
      <c r="T99" s="33">
        <f t="shared" si="17"/>
        <v>0</v>
      </c>
      <c r="U99" s="34" t="str">
        <f t="shared" si="18"/>
        <v>En riesgo en cumplimiento</v>
      </c>
      <c r="V99" s="266" t="s">
        <v>1171</v>
      </c>
      <c r="W99" s="261">
        <v>2</v>
      </c>
      <c r="X99" s="33">
        <f t="shared" si="19"/>
        <v>1</v>
      </c>
      <c r="Y99" s="34" t="str">
        <f t="shared" si="20"/>
        <v>De acuerdo con lo programado</v>
      </c>
      <c r="Z99" s="266"/>
      <c r="AA99" s="35">
        <v>5</v>
      </c>
      <c r="AB99" s="33">
        <f t="shared" si="28"/>
        <v>1.6666666666666667</v>
      </c>
      <c r="AC99" s="34" t="str">
        <f t="shared" si="21"/>
        <v>De acuerdo con lo programado</v>
      </c>
      <c r="AD99" s="267"/>
      <c r="AE99" s="32">
        <v>8</v>
      </c>
      <c r="AF99" s="33">
        <f t="shared" si="22"/>
        <v>1.6</v>
      </c>
      <c r="AG99" s="34" t="str">
        <f t="shared" si="23"/>
        <v>De acuerdo con lo programado</v>
      </c>
      <c r="AH99" s="266"/>
      <c r="AI99" s="261">
        <f t="shared" si="24"/>
        <v>15</v>
      </c>
      <c r="AJ99" s="37">
        <f t="shared" si="16"/>
        <v>5</v>
      </c>
      <c r="AK99" s="34" t="str">
        <f t="shared" si="29"/>
        <v>Cumplio</v>
      </c>
      <c r="AL99" s="266"/>
    </row>
    <row r="100" spans="1:38" s="246" customFormat="1" ht="22.5" customHeight="1" thickTop="1" thickBot="1">
      <c r="A100" s="257">
        <f t="shared" si="30"/>
        <v>69</v>
      </c>
      <c r="B100" s="258">
        <v>0</v>
      </c>
      <c r="C100" s="258">
        <v>0</v>
      </c>
      <c r="D100" s="258">
        <v>0</v>
      </c>
      <c r="E100" s="258">
        <v>0</v>
      </c>
      <c r="F100" s="259" t="s">
        <v>1172</v>
      </c>
      <c r="G100" s="274" t="s">
        <v>1068</v>
      </c>
      <c r="H100" s="260" t="s">
        <v>101</v>
      </c>
      <c r="I100" s="261">
        <v>5</v>
      </c>
      <c r="J100" s="261">
        <v>5</v>
      </c>
      <c r="K100" s="262">
        <f t="shared" si="25"/>
        <v>10</v>
      </c>
      <c r="L100" s="261">
        <v>5</v>
      </c>
      <c r="M100" s="261">
        <v>5</v>
      </c>
      <c r="N100" s="262">
        <f t="shared" si="26"/>
        <v>10</v>
      </c>
      <c r="O100" s="262">
        <f t="shared" si="27"/>
        <v>20</v>
      </c>
      <c r="P100" s="263"/>
      <c r="Q100" s="264" t="s">
        <v>1166</v>
      </c>
      <c r="R100" s="265" t="s">
        <v>754</v>
      </c>
      <c r="S100" s="261">
        <v>5</v>
      </c>
      <c r="T100" s="33">
        <f t="shared" si="17"/>
        <v>1</v>
      </c>
      <c r="U100" s="34" t="str">
        <f t="shared" si="18"/>
        <v>De acuerdo con lo programado</v>
      </c>
      <c r="V100" s="266"/>
      <c r="W100" s="261">
        <v>5</v>
      </c>
      <c r="X100" s="33">
        <f t="shared" si="19"/>
        <v>1</v>
      </c>
      <c r="Y100" s="34" t="str">
        <f t="shared" si="20"/>
        <v>De acuerdo con lo programado</v>
      </c>
      <c r="Z100" s="266"/>
      <c r="AA100" s="35">
        <v>6</v>
      </c>
      <c r="AB100" s="33">
        <f t="shared" si="28"/>
        <v>1.2</v>
      </c>
      <c r="AC100" s="34" t="str">
        <f t="shared" si="21"/>
        <v>De acuerdo con lo programado</v>
      </c>
      <c r="AD100" s="267"/>
      <c r="AE100" s="32">
        <v>5</v>
      </c>
      <c r="AF100" s="33">
        <f t="shared" si="22"/>
        <v>1</v>
      </c>
      <c r="AG100" s="34" t="str">
        <f t="shared" si="23"/>
        <v>De acuerdo con lo programado</v>
      </c>
      <c r="AH100" s="266"/>
      <c r="AI100" s="261">
        <f t="shared" si="24"/>
        <v>21</v>
      </c>
      <c r="AJ100" s="37">
        <f t="shared" si="16"/>
        <v>2.1</v>
      </c>
      <c r="AK100" s="34" t="str">
        <f t="shared" si="29"/>
        <v>Cumplio</v>
      </c>
      <c r="AL100" s="266"/>
    </row>
    <row r="101" spans="1:38" s="246" customFormat="1" ht="15" customHeight="1" thickTop="1" thickBot="1">
      <c r="A101" s="257">
        <f t="shared" si="30"/>
        <v>70</v>
      </c>
      <c r="B101" s="258">
        <v>0</v>
      </c>
      <c r="C101" s="258">
        <v>0</v>
      </c>
      <c r="D101" s="258">
        <v>0</v>
      </c>
      <c r="E101" s="258">
        <v>0</v>
      </c>
      <c r="F101" s="259" t="s">
        <v>1173</v>
      </c>
      <c r="G101" s="274" t="s">
        <v>489</v>
      </c>
      <c r="H101" s="260" t="s">
        <v>287</v>
      </c>
      <c r="I101" s="231">
        <v>0</v>
      </c>
      <c r="J101" s="231">
        <v>0</v>
      </c>
      <c r="K101" s="275">
        <f t="shared" si="25"/>
        <v>0</v>
      </c>
      <c r="L101" s="261">
        <v>1</v>
      </c>
      <c r="M101" s="261">
        <v>1</v>
      </c>
      <c r="N101" s="262">
        <f t="shared" si="26"/>
        <v>2</v>
      </c>
      <c r="O101" s="262">
        <f t="shared" si="27"/>
        <v>2</v>
      </c>
      <c r="P101" s="263"/>
      <c r="Q101" s="264" t="s">
        <v>1174</v>
      </c>
      <c r="R101" s="265" t="s">
        <v>754</v>
      </c>
      <c r="S101" s="32">
        <v>0</v>
      </c>
      <c r="T101" s="33" t="str">
        <f t="shared" si="17"/>
        <v>No hay Programación</v>
      </c>
      <c r="U101" s="34" t="str">
        <f t="shared" si="18"/>
        <v>De acuerdo con lo programado</v>
      </c>
      <c r="V101" s="266"/>
      <c r="W101" s="32">
        <v>0</v>
      </c>
      <c r="X101" s="33" t="str">
        <f t="shared" si="19"/>
        <v>No hay Programación</v>
      </c>
      <c r="Y101" s="34" t="str">
        <f t="shared" si="20"/>
        <v>De acuerdo con lo programado</v>
      </c>
      <c r="Z101" s="266"/>
      <c r="AA101" s="35">
        <v>0</v>
      </c>
      <c r="AB101" s="33">
        <f t="shared" si="28"/>
        <v>0</v>
      </c>
      <c r="AC101" s="34" t="str">
        <f t="shared" si="21"/>
        <v>En riesgo en cumplimiento</v>
      </c>
      <c r="AD101" s="267"/>
      <c r="AE101" s="32">
        <v>2</v>
      </c>
      <c r="AF101" s="33">
        <f t="shared" si="22"/>
        <v>2</v>
      </c>
      <c r="AG101" s="34" t="str">
        <f t="shared" si="23"/>
        <v>De acuerdo con lo programado</v>
      </c>
      <c r="AH101" s="266"/>
      <c r="AI101" s="147">
        <f t="shared" si="24"/>
        <v>2</v>
      </c>
      <c r="AJ101" s="37">
        <f t="shared" ref="AJ101" si="31">IF(AI101="","No hay ejecución",IF(AND(O101=0),"No hay Programación", AI101/O101))</f>
        <v>1</v>
      </c>
      <c r="AK101" s="34" t="str">
        <f t="shared" si="29"/>
        <v>Cumplio</v>
      </c>
      <c r="AL101" s="266"/>
    </row>
    <row r="102" spans="1:38" s="246" customFormat="1" ht="15" customHeight="1" thickTop="1" thickBot="1">
      <c r="A102" s="257">
        <f t="shared" si="30"/>
        <v>71</v>
      </c>
      <c r="B102" s="258">
        <v>0</v>
      </c>
      <c r="C102" s="258">
        <v>0</v>
      </c>
      <c r="D102" s="258">
        <v>0</v>
      </c>
      <c r="E102" s="258">
        <v>0</v>
      </c>
      <c r="F102" s="259" t="s">
        <v>1175</v>
      </c>
      <c r="G102" s="274" t="s">
        <v>489</v>
      </c>
      <c r="H102" s="260" t="s">
        <v>1097</v>
      </c>
      <c r="I102" s="261">
        <v>95</v>
      </c>
      <c r="J102" s="261">
        <v>95</v>
      </c>
      <c r="K102" s="262">
        <f t="shared" si="25"/>
        <v>190</v>
      </c>
      <c r="L102" s="261">
        <v>59</v>
      </c>
      <c r="M102" s="261">
        <v>50</v>
      </c>
      <c r="N102" s="262">
        <f t="shared" si="26"/>
        <v>109</v>
      </c>
      <c r="O102" s="262">
        <f t="shared" si="27"/>
        <v>299</v>
      </c>
      <c r="P102" s="263"/>
      <c r="Q102" s="264" t="s">
        <v>1174</v>
      </c>
      <c r="R102" s="265" t="s">
        <v>754</v>
      </c>
      <c r="S102" s="261">
        <v>95</v>
      </c>
      <c r="T102" s="33">
        <f t="shared" si="17"/>
        <v>1</v>
      </c>
      <c r="U102" s="34" t="str">
        <f t="shared" si="18"/>
        <v>De acuerdo con lo programado</v>
      </c>
      <c r="V102" s="266"/>
      <c r="W102" s="261">
        <v>96</v>
      </c>
      <c r="X102" s="33">
        <f t="shared" si="19"/>
        <v>1.0105263157894737</v>
      </c>
      <c r="Y102" s="34" t="str">
        <f t="shared" si="20"/>
        <v>De acuerdo con lo programado</v>
      </c>
      <c r="Z102" s="266"/>
      <c r="AA102" s="35">
        <v>0</v>
      </c>
      <c r="AB102" s="33">
        <f t="shared" si="28"/>
        <v>0</v>
      </c>
      <c r="AC102" s="34" t="str">
        <f t="shared" si="21"/>
        <v>En riesgo en cumplimiento</v>
      </c>
      <c r="AD102" s="267"/>
      <c r="AE102" s="32">
        <v>50</v>
      </c>
      <c r="AF102" s="33">
        <f t="shared" si="22"/>
        <v>1</v>
      </c>
      <c r="AG102" s="34" t="str">
        <f t="shared" si="23"/>
        <v>De acuerdo con lo programado</v>
      </c>
      <c r="AH102" s="266"/>
      <c r="AI102" s="261">
        <f t="shared" si="24"/>
        <v>241</v>
      </c>
      <c r="AJ102" s="37">
        <f t="shared" ref="AJ102:AJ109" si="32">IF(AI102="","No hay ejecución",IF(AND(K102=0),"No hay Programación", AI102/K102))</f>
        <v>1.2684210526315789</v>
      </c>
      <c r="AK102" s="34" t="str">
        <f t="shared" si="29"/>
        <v>Cumplio</v>
      </c>
      <c r="AL102" s="266"/>
    </row>
    <row r="103" spans="1:38" s="246" customFormat="1" ht="15" customHeight="1" thickTop="1" thickBot="1">
      <c r="A103" s="257">
        <f t="shared" si="30"/>
        <v>72</v>
      </c>
      <c r="B103" s="258">
        <v>0</v>
      </c>
      <c r="C103" s="258">
        <v>0</v>
      </c>
      <c r="D103" s="258">
        <v>0</v>
      </c>
      <c r="E103" s="258">
        <v>0</v>
      </c>
      <c r="F103" s="259" t="s">
        <v>1176</v>
      </c>
      <c r="G103" s="274" t="s">
        <v>499</v>
      </c>
      <c r="H103" s="260" t="s">
        <v>159</v>
      </c>
      <c r="I103" s="261">
        <v>1</v>
      </c>
      <c r="J103" s="231">
        <v>0</v>
      </c>
      <c r="K103" s="262">
        <f t="shared" si="25"/>
        <v>1</v>
      </c>
      <c r="L103" s="261">
        <v>1</v>
      </c>
      <c r="M103" s="261">
        <v>2</v>
      </c>
      <c r="N103" s="262">
        <f t="shared" si="26"/>
        <v>3</v>
      </c>
      <c r="O103" s="262">
        <f t="shared" si="27"/>
        <v>4</v>
      </c>
      <c r="P103" s="263"/>
      <c r="Q103" s="264" t="s">
        <v>1174</v>
      </c>
      <c r="R103" s="265" t="s">
        <v>754</v>
      </c>
      <c r="S103" s="261">
        <v>1</v>
      </c>
      <c r="T103" s="33">
        <f t="shared" si="17"/>
        <v>1</v>
      </c>
      <c r="U103" s="34" t="str">
        <f t="shared" si="18"/>
        <v>De acuerdo con lo programado</v>
      </c>
      <c r="V103" s="266"/>
      <c r="W103" s="32">
        <v>0</v>
      </c>
      <c r="X103" s="33" t="str">
        <f t="shared" si="19"/>
        <v>No hay Programación</v>
      </c>
      <c r="Y103" s="34" t="str">
        <f t="shared" si="20"/>
        <v>De acuerdo con lo programado</v>
      </c>
      <c r="Z103" s="266"/>
      <c r="AA103" s="35">
        <v>0</v>
      </c>
      <c r="AB103" s="33">
        <f t="shared" si="28"/>
        <v>0</v>
      </c>
      <c r="AC103" s="34" t="str">
        <f t="shared" si="21"/>
        <v>En riesgo en cumplimiento</v>
      </c>
      <c r="AD103" s="267"/>
      <c r="AE103" s="32">
        <v>2</v>
      </c>
      <c r="AF103" s="33">
        <f t="shared" si="22"/>
        <v>1</v>
      </c>
      <c r="AG103" s="34" t="str">
        <f t="shared" si="23"/>
        <v>De acuerdo con lo programado</v>
      </c>
      <c r="AH103" s="266"/>
      <c r="AI103" s="261">
        <f t="shared" si="24"/>
        <v>3</v>
      </c>
      <c r="AJ103" s="37">
        <f t="shared" si="32"/>
        <v>3</v>
      </c>
      <c r="AK103" s="34" t="str">
        <f t="shared" si="29"/>
        <v>Cumplio</v>
      </c>
      <c r="AL103" s="266"/>
    </row>
    <row r="104" spans="1:38" s="246" customFormat="1" ht="15" customHeight="1" thickTop="1" thickBot="1">
      <c r="A104" s="257">
        <f t="shared" si="30"/>
        <v>73</v>
      </c>
      <c r="B104" s="258">
        <v>0</v>
      </c>
      <c r="C104" s="258">
        <v>0</v>
      </c>
      <c r="D104" s="258">
        <v>0</v>
      </c>
      <c r="E104" s="258">
        <v>0</v>
      </c>
      <c r="F104" s="259" t="s">
        <v>1177</v>
      </c>
      <c r="G104" s="274" t="s">
        <v>572</v>
      </c>
      <c r="H104" s="260" t="s">
        <v>826</v>
      </c>
      <c r="I104" s="261">
        <v>120</v>
      </c>
      <c r="J104" s="261">
        <v>120</v>
      </c>
      <c r="K104" s="262">
        <f t="shared" si="25"/>
        <v>240</v>
      </c>
      <c r="L104" s="261">
        <v>120</v>
      </c>
      <c r="M104" s="261">
        <v>230</v>
      </c>
      <c r="N104" s="262">
        <f t="shared" si="26"/>
        <v>350</v>
      </c>
      <c r="O104" s="262">
        <f t="shared" si="27"/>
        <v>590</v>
      </c>
      <c r="P104" s="263"/>
      <c r="Q104" s="264" t="s">
        <v>1174</v>
      </c>
      <c r="R104" s="265" t="s">
        <v>754</v>
      </c>
      <c r="S104" s="261">
        <v>120</v>
      </c>
      <c r="T104" s="33">
        <f t="shared" si="17"/>
        <v>1</v>
      </c>
      <c r="U104" s="34" t="str">
        <f t="shared" si="18"/>
        <v>De acuerdo con lo programado</v>
      </c>
      <c r="V104" s="266"/>
      <c r="W104" s="261">
        <v>120</v>
      </c>
      <c r="X104" s="33">
        <f t="shared" si="19"/>
        <v>1</v>
      </c>
      <c r="Y104" s="34" t="str">
        <f t="shared" si="20"/>
        <v>De acuerdo con lo programado</v>
      </c>
      <c r="Z104" s="266"/>
      <c r="AA104" s="35">
        <v>0</v>
      </c>
      <c r="AB104" s="33">
        <f t="shared" si="28"/>
        <v>0</v>
      </c>
      <c r="AC104" s="34" t="str">
        <f t="shared" si="21"/>
        <v>En riesgo en cumplimiento</v>
      </c>
      <c r="AD104" s="267"/>
      <c r="AE104" s="32">
        <v>230</v>
      </c>
      <c r="AF104" s="33">
        <f t="shared" si="22"/>
        <v>1</v>
      </c>
      <c r="AG104" s="34" t="str">
        <f t="shared" si="23"/>
        <v>De acuerdo con lo programado</v>
      </c>
      <c r="AH104" s="266"/>
      <c r="AI104" s="261">
        <f t="shared" si="24"/>
        <v>470</v>
      </c>
      <c r="AJ104" s="37">
        <f t="shared" si="32"/>
        <v>1.9583333333333333</v>
      </c>
      <c r="AK104" s="34" t="str">
        <f t="shared" si="29"/>
        <v>Cumplio</v>
      </c>
      <c r="AL104" s="266"/>
    </row>
    <row r="105" spans="1:38" s="246" customFormat="1" ht="15" customHeight="1" thickTop="1" thickBot="1">
      <c r="A105" s="257">
        <f t="shared" si="30"/>
        <v>74</v>
      </c>
      <c r="B105" s="258">
        <v>0</v>
      </c>
      <c r="C105" s="258">
        <v>0</v>
      </c>
      <c r="D105" s="258">
        <v>0</v>
      </c>
      <c r="E105" s="258">
        <v>0</v>
      </c>
      <c r="F105" s="259" t="s">
        <v>1087</v>
      </c>
      <c r="G105" s="274" t="s">
        <v>1068</v>
      </c>
      <c r="H105" s="260" t="s">
        <v>352</v>
      </c>
      <c r="I105" s="261">
        <v>1</v>
      </c>
      <c r="J105" s="231">
        <v>0</v>
      </c>
      <c r="K105" s="262">
        <f t="shared" si="25"/>
        <v>1</v>
      </c>
      <c r="L105" s="261">
        <v>1</v>
      </c>
      <c r="M105" s="231">
        <v>0</v>
      </c>
      <c r="N105" s="262">
        <f t="shared" si="26"/>
        <v>1</v>
      </c>
      <c r="O105" s="262">
        <f t="shared" si="27"/>
        <v>2</v>
      </c>
      <c r="P105" s="263"/>
      <c r="Q105" s="264" t="s">
        <v>1174</v>
      </c>
      <c r="R105" s="265" t="s">
        <v>754</v>
      </c>
      <c r="S105" s="32">
        <v>0</v>
      </c>
      <c r="T105" s="33">
        <f t="shared" si="17"/>
        <v>0</v>
      </c>
      <c r="U105" s="34" t="str">
        <f t="shared" si="18"/>
        <v>En riesgo en cumplimiento</v>
      </c>
      <c r="V105" s="266" t="s">
        <v>1108</v>
      </c>
      <c r="W105" s="32">
        <v>0</v>
      </c>
      <c r="X105" s="33" t="str">
        <f t="shared" si="19"/>
        <v>No hay Programación</v>
      </c>
      <c r="Y105" s="34" t="str">
        <f t="shared" si="20"/>
        <v>De acuerdo con lo programado</v>
      </c>
      <c r="Z105" s="266"/>
      <c r="AA105" s="35">
        <v>0</v>
      </c>
      <c r="AB105" s="33">
        <f t="shared" si="28"/>
        <v>0</v>
      </c>
      <c r="AC105" s="34" t="str">
        <f t="shared" si="21"/>
        <v>En riesgo en cumplimiento</v>
      </c>
      <c r="AD105" s="267"/>
      <c r="AE105" s="32">
        <v>1</v>
      </c>
      <c r="AF105" s="33" t="str">
        <f t="shared" si="22"/>
        <v>No hay Programación</v>
      </c>
      <c r="AG105" s="34" t="str">
        <f t="shared" si="23"/>
        <v>De acuerdo con lo programado</v>
      </c>
      <c r="AH105" s="266"/>
      <c r="AI105" s="147">
        <f t="shared" si="24"/>
        <v>1</v>
      </c>
      <c r="AJ105" s="37">
        <f t="shared" si="32"/>
        <v>1</v>
      </c>
      <c r="AK105" s="34" t="str">
        <f t="shared" si="29"/>
        <v>Cumplio</v>
      </c>
      <c r="AL105" s="266"/>
    </row>
    <row r="106" spans="1:38" s="246" customFormat="1" ht="15" customHeight="1" thickTop="1" thickBot="1">
      <c r="A106" s="257">
        <f t="shared" si="30"/>
        <v>75</v>
      </c>
      <c r="B106" s="258">
        <v>0</v>
      </c>
      <c r="C106" s="258">
        <v>0</v>
      </c>
      <c r="D106" s="258">
        <v>0</v>
      </c>
      <c r="E106" s="258">
        <v>0</v>
      </c>
      <c r="F106" s="269" t="s">
        <v>1088</v>
      </c>
      <c r="G106" s="260" t="s">
        <v>369</v>
      </c>
      <c r="H106" s="260" t="s">
        <v>490</v>
      </c>
      <c r="I106" s="261">
        <v>1</v>
      </c>
      <c r="J106" s="231">
        <v>0</v>
      </c>
      <c r="K106" s="262">
        <f t="shared" si="25"/>
        <v>1</v>
      </c>
      <c r="L106" s="261">
        <v>1</v>
      </c>
      <c r="M106" s="231">
        <v>0</v>
      </c>
      <c r="N106" s="262">
        <f t="shared" si="26"/>
        <v>1</v>
      </c>
      <c r="O106" s="262">
        <f t="shared" si="27"/>
        <v>2</v>
      </c>
      <c r="P106" s="263"/>
      <c r="Q106" s="264" t="s">
        <v>1174</v>
      </c>
      <c r="R106" s="265" t="s">
        <v>754</v>
      </c>
      <c r="S106" s="32">
        <v>0</v>
      </c>
      <c r="T106" s="33">
        <f t="shared" si="17"/>
        <v>0</v>
      </c>
      <c r="U106" s="34" t="str">
        <f t="shared" si="18"/>
        <v>En riesgo en cumplimiento</v>
      </c>
      <c r="V106" s="266"/>
      <c r="W106" s="32">
        <v>0</v>
      </c>
      <c r="X106" s="33" t="str">
        <f t="shared" si="19"/>
        <v>No hay Programación</v>
      </c>
      <c r="Y106" s="34" t="str">
        <f t="shared" si="20"/>
        <v>De acuerdo con lo programado</v>
      </c>
      <c r="Z106" s="266"/>
      <c r="AA106" s="35">
        <v>0</v>
      </c>
      <c r="AB106" s="33">
        <f t="shared" si="28"/>
        <v>0</v>
      </c>
      <c r="AC106" s="34" t="str">
        <f t="shared" si="21"/>
        <v>En riesgo en cumplimiento</v>
      </c>
      <c r="AD106" s="267"/>
      <c r="AE106" s="32">
        <v>1</v>
      </c>
      <c r="AF106" s="33" t="str">
        <f t="shared" si="22"/>
        <v>No hay Programación</v>
      </c>
      <c r="AG106" s="34" t="str">
        <f t="shared" si="23"/>
        <v>De acuerdo con lo programado</v>
      </c>
      <c r="AH106" s="266"/>
      <c r="AI106" s="147">
        <f t="shared" si="24"/>
        <v>1</v>
      </c>
      <c r="AJ106" s="37">
        <f t="shared" si="32"/>
        <v>1</v>
      </c>
      <c r="AK106" s="34" t="str">
        <f t="shared" si="29"/>
        <v>Cumplio</v>
      </c>
      <c r="AL106" s="266"/>
    </row>
    <row r="107" spans="1:38" s="246" customFormat="1" ht="15" customHeight="1" thickTop="1" thickBot="1">
      <c r="A107" s="257">
        <f t="shared" si="30"/>
        <v>76</v>
      </c>
      <c r="B107" s="258"/>
      <c r="C107" s="258"/>
      <c r="D107" s="258"/>
      <c r="E107" s="258"/>
      <c r="F107" s="269" t="s">
        <v>931</v>
      </c>
      <c r="G107" s="260" t="s">
        <v>572</v>
      </c>
      <c r="H107" s="260" t="s">
        <v>826</v>
      </c>
      <c r="I107" s="231">
        <v>0</v>
      </c>
      <c r="J107" s="231">
        <v>0</v>
      </c>
      <c r="K107" s="275">
        <f t="shared" si="25"/>
        <v>0</v>
      </c>
      <c r="L107" s="231">
        <v>1</v>
      </c>
      <c r="M107" s="231">
        <v>0</v>
      </c>
      <c r="N107" s="275">
        <f t="shared" si="26"/>
        <v>1</v>
      </c>
      <c r="O107" s="275">
        <f>N107+K107</f>
        <v>1</v>
      </c>
      <c r="P107" s="263"/>
      <c r="Q107" s="264"/>
      <c r="R107" s="265"/>
      <c r="S107" s="32">
        <v>0</v>
      </c>
      <c r="T107" s="33" t="str">
        <f t="shared" si="17"/>
        <v>No hay Programación</v>
      </c>
      <c r="U107" s="34" t="str">
        <f t="shared" si="18"/>
        <v>De acuerdo con lo programado</v>
      </c>
      <c r="V107" s="266"/>
      <c r="W107" s="32">
        <v>0</v>
      </c>
      <c r="X107" s="33" t="str">
        <f t="shared" si="19"/>
        <v>No hay Programación</v>
      </c>
      <c r="Y107" s="34" t="str">
        <f t="shared" si="20"/>
        <v>De acuerdo con lo programado</v>
      </c>
      <c r="Z107" s="266"/>
      <c r="AA107" s="35">
        <v>0</v>
      </c>
      <c r="AB107" s="33">
        <f t="shared" si="28"/>
        <v>0</v>
      </c>
      <c r="AC107" s="34" t="str">
        <f t="shared" si="21"/>
        <v>En riesgo en cumplimiento</v>
      </c>
      <c r="AD107" s="267"/>
      <c r="AE107" s="32">
        <v>1</v>
      </c>
      <c r="AF107" s="33" t="str">
        <f t="shared" si="22"/>
        <v>No hay Programación</v>
      </c>
      <c r="AG107" s="34" t="str">
        <f t="shared" si="23"/>
        <v>De acuerdo con lo programado</v>
      </c>
      <c r="AH107" s="266"/>
      <c r="AI107" s="147">
        <f t="shared" si="24"/>
        <v>1</v>
      </c>
      <c r="AJ107" s="37" t="str">
        <f t="shared" si="32"/>
        <v>No hay Programación</v>
      </c>
      <c r="AK107" s="34" t="str">
        <f t="shared" si="29"/>
        <v>Cumplio</v>
      </c>
      <c r="AL107" s="266"/>
    </row>
    <row r="108" spans="1:38" s="246" customFormat="1" ht="14.55" customHeight="1" thickTop="1" thickBot="1">
      <c r="A108" s="257">
        <f t="shared" si="30"/>
        <v>77</v>
      </c>
      <c r="B108" s="258"/>
      <c r="C108" s="258"/>
      <c r="D108" s="258"/>
      <c r="E108" s="258"/>
      <c r="F108" s="269"/>
      <c r="G108" s="260"/>
      <c r="H108" s="260"/>
      <c r="I108" s="231">
        <v>0</v>
      </c>
      <c r="J108" s="231">
        <v>0</v>
      </c>
      <c r="K108" s="275">
        <f t="shared" si="25"/>
        <v>0</v>
      </c>
      <c r="L108" s="231">
        <v>0</v>
      </c>
      <c r="M108" s="231">
        <v>0</v>
      </c>
      <c r="N108" s="275">
        <f t="shared" si="26"/>
        <v>0</v>
      </c>
      <c r="O108" s="275">
        <f t="shared" ref="O108:O109" si="33">N108+K108</f>
        <v>0</v>
      </c>
      <c r="P108" s="263"/>
      <c r="Q108" s="264"/>
      <c r="R108" s="265"/>
      <c r="S108" s="32">
        <v>0</v>
      </c>
      <c r="T108" s="33" t="str">
        <f t="shared" si="17"/>
        <v>No hay Programación</v>
      </c>
      <c r="U108" s="34" t="str">
        <f t="shared" si="18"/>
        <v>De acuerdo con lo programado</v>
      </c>
      <c r="V108" s="266"/>
      <c r="W108" s="32">
        <v>0</v>
      </c>
      <c r="X108" s="33" t="str">
        <f t="shared" si="19"/>
        <v>No hay Programación</v>
      </c>
      <c r="Y108" s="34" t="str">
        <f t="shared" si="20"/>
        <v>De acuerdo con lo programado</v>
      </c>
      <c r="Z108" s="266"/>
      <c r="AA108" s="35">
        <v>0</v>
      </c>
      <c r="AB108" s="33" t="str">
        <f t="shared" si="28"/>
        <v>No hay Programación</v>
      </c>
      <c r="AC108" s="34" t="str">
        <f t="shared" si="21"/>
        <v>De acuerdo con lo programado</v>
      </c>
      <c r="AD108" s="267"/>
      <c r="AE108" s="32">
        <v>0</v>
      </c>
      <c r="AF108" s="33" t="str">
        <f t="shared" si="22"/>
        <v>No hay Programación</v>
      </c>
      <c r="AG108" s="34" t="str">
        <f t="shared" si="23"/>
        <v>De acuerdo con lo programado</v>
      </c>
      <c r="AH108" s="266"/>
      <c r="AI108" s="147">
        <f t="shared" si="24"/>
        <v>0</v>
      </c>
      <c r="AJ108" s="37" t="str">
        <f t="shared" si="32"/>
        <v>No hay Programación</v>
      </c>
      <c r="AK108" s="34" t="str">
        <f t="shared" si="29"/>
        <v>Cumplio</v>
      </c>
      <c r="AL108" s="266"/>
    </row>
    <row r="109" spans="1:38" s="246" customFormat="1" ht="14.1" customHeight="1" thickTop="1" thickBot="1">
      <c r="A109" s="257">
        <f t="shared" si="30"/>
        <v>78</v>
      </c>
      <c r="B109" s="258"/>
      <c r="C109" s="258"/>
      <c r="D109" s="258"/>
      <c r="E109" s="258"/>
      <c r="F109" s="269"/>
      <c r="G109" s="260"/>
      <c r="H109" s="260"/>
      <c r="I109" s="231">
        <v>0</v>
      </c>
      <c r="J109" s="231">
        <v>0</v>
      </c>
      <c r="K109" s="275">
        <f t="shared" si="25"/>
        <v>0</v>
      </c>
      <c r="L109" s="231">
        <v>0</v>
      </c>
      <c r="M109" s="231">
        <v>0</v>
      </c>
      <c r="N109" s="275">
        <f t="shared" si="26"/>
        <v>0</v>
      </c>
      <c r="O109" s="275">
        <f t="shared" si="33"/>
        <v>0</v>
      </c>
      <c r="P109" s="263"/>
      <c r="Q109" s="264"/>
      <c r="R109" s="265"/>
      <c r="S109" s="32">
        <v>0</v>
      </c>
      <c r="T109" s="33" t="str">
        <f t="shared" si="17"/>
        <v>No hay Programación</v>
      </c>
      <c r="U109" s="34" t="str">
        <f t="shared" si="18"/>
        <v>De acuerdo con lo programado</v>
      </c>
      <c r="V109" s="266"/>
      <c r="W109" s="32">
        <v>0</v>
      </c>
      <c r="X109" s="33" t="str">
        <f t="shared" si="19"/>
        <v>No hay Programación</v>
      </c>
      <c r="Y109" s="34" t="str">
        <f t="shared" si="20"/>
        <v>De acuerdo con lo programado</v>
      </c>
      <c r="Z109" s="266"/>
      <c r="AA109" s="35">
        <v>0</v>
      </c>
      <c r="AB109" s="33" t="str">
        <f t="shared" si="28"/>
        <v>No hay Programación</v>
      </c>
      <c r="AC109" s="34" t="str">
        <f t="shared" si="21"/>
        <v>De acuerdo con lo programado</v>
      </c>
      <c r="AD109" s="267"/>
      <c r="AE109" s="32">
        <v>0</v>
      </c>
      <c r="AF109" s="33" t="str">
        <f t="shared" si="22"/>
        <v>No hay Programación</v>
      </c>
      <c r="AG109" s="34" t="str">
        <f t="shared" si="23"/>
        <v>De acuerdo con lo programado</v>
      </c>
      <c r="AH109" s="266"/>
      <c r="AI109" s="147">
        <f t="shared" si="24"/>
        <v>0</v>
      </c>
      <c r="AJ109" s="37" t="str">
        <f t="shared" si="32"/>
        <v>No hay Programación</v>
      </c>
      <c r="AK109" s="34" t="str">
        <f t="shared" si="29"/>
        <v>Cumplio</v>
      </c>
      <c r="AL109" s="266"/>
    </row>
    <row r="110" spans="1:38" s="246" customFormat="1" ht="14.1" hidden="1" customHeight="1" thickTop="1" thickBot="1">
      <c r="A110" s="276" t="s">
        <v>510</v>
      </c>
      <c r="B110" s="277"/>
      <c r="C110" s="277"/>
      <c r="D110" s="277"/>
      <c r="E110" s="277"/>
      <c r="F110" s="277"/>
      <c r="G110" s="277"/>
      <c r="H110" s="277"/>
      <c r="I110" s="276"/>
      <c r="J110" s="276"/>
      <c r="K110" s="276"/>
      <c r="L110" s="276"/>
      <c r="M110" s="276"/>
      <c r="N110" s="276"/>
      <c r="O110" s="276"/>
      <c r="P110" s="277"/>
      <c r="Q110" s="277"/>
      <c r="R110" s="277"/>
      <c r="S110" s="276"/>
      <c r="T110" s="276"/>
      <c r="U110" s="276"/>
      <c r="V110" s="276"/>
      <c r="W110" s="276"/>
      <c r="X110" s="276"/>
      <c r="Y110" s="276"/>
      <c r="Z110" s="276"/>
      <c r="AA110" s="278"/>
      <c r="AB110" s="276"/>
      <c r="AC110" s="276"/>
      <c r="AD110" s="278"/>
      <c r="AE110" s="276"/>
      <c r="AF110" s="276"/>
      <c r="AG110" s="276"/>
      <c r="AH110" s="276"/>
      <c r="AI110" s="276"/>
      <c r="AJ110" s="276"/>
      <c r="AK110" s="34" t="str">
        <f t="shared" si="29"/>
        <v>No cumplio</v>
      </c>
      <c r="AL110" s="276"/>
    </row>
    <row r="111" spans="1:38" s="246" customFormat="1" ht="22.5" customHeight="1" thickTop="1" thickBot="1">
      <c r="A111" s="257">
        <f>A106+1</f>
        <v>76</v>
      </c>
      <c r="B111" s="279"/>
      <c r="C111" s="279"/>
      <c r="D111" s="279"/>
      <c r="E111" s="279"/>
      <c r="F111" s="280"/>
      <c r="G111" s="260"/>
      <c r="H111" s="281"/>
      <c r="I111" s="231">
        <v>0</v>
      </c>
      <c r="J111" s="231">
        <v>0</v>
      </c>
      <c r="K111" s="219">
        <f t="shared" ref="K111" si="34">I111+J111</f>
        <v>0</v>
      </c>
      <c r="L111" s="231">
        <v>0</v>
      </c>
      <c r="M111" s="231">
        <v>0</v>
      </c>
      <c r="N111" s="226">
        <f t="shared" ref="N111" si="35">L111+M111</f>
        <v>0</v>
      </c>
      <c r="O111" s="219">
        <f>K111+N111</f>
        <v>0</v>
      </c>
      <c r="P111" s="263"/>
      <c r="Q111" s="264"/>
      <c r="R111" s="265"/>
      <c r="S111" s="261">
        <v>0</v>
      </c>
      <c r="T111" s="282" t="str">
        <f t="shared" ref="T111" si="36">IF(S111="","No hay ejecución",IF(AND(I111=0),"No hay Programación", S111/I111))</f>
        <v>No hay Programación</v>
      </c>
      <c r="U111" s="34" t="str">
        <f t="shared" si="18"/>
        <v>De acuerdo con lo programado</v>
      </c>
      <c r="V111" s="266"/>
      <c r="W111" s="261"/>
      <c r="X111" s="283" t="str">
        <f>IF(W111="","No hay ejecución",IF(AND(J111=0),"No hay Programación", W111/J111))</f>
        <v>No hay ejecución</v>
      </c>
      <c r="Y111" s="34" t="str">
        <f t="shared" si="20"/>
        <v>NA</v>
      </c>
      <c r="Z111" s="266"/>
      <c r="AA111" s="35">
        <v>0</v>
      </c>
      <c r="AB111" s="283" t="str">
        <f>IF(AA111="","No hay ejecución",IF(AND(L111=0),"No hay Programación", AA111/L111))</f>
        <v>No hay Programación</v>
      </c>
      <c r="AC111" s="34" t="str">
        <f t="shared" si="21"/>
        <v>De acuerdo con lo programado</v>
      </c>
      <c r="AD111" s="267"/>
      <c r="AE111" s="32">
        <v>0</v>
      </c>
      <c r="AF111" s="283" t="str">
        <f>IF(AE111="","No hay ejecución",IF(AND(M111=0),"No hay Programación", AE111/M111))</f>
        <v>No hay Programación</v>
      </c>
      <c r="AG111" s="34" t="str">
        <f t="shared" si="23"/>
        <v>De acuerdo con lo programado</v>
      </c>
      <c r="AH111" s="266"/>
      <c r="AI111" s="32">
        <v>0</v>
      </c>
      <c r="AJ111" s="284" t="str">
        <f>IF(AI111="","No hay ejecución",IF(AND(O111=0),"No hay Programación", AI111/O111))</f>
        <v>No hay Programación</v>
      </c>
      <c r="AK111" s="34" t="str">
        <f t="shared" si="29"/>
        <v>Cumplio</v>
      </c>
      <c r="AL111" s="266"/>
    </row>
    <row r="112" spans="1:38" s="246" customFormat="1" ht="15" customHeight="1" thickTop="1" thickBot="1">
      <c r="A112" s="285"/>
      <c r="B112" s="285"/>
      <c r="C112" s="285"/>
      <c r="D112" s="285"/>
      <c r="E112" s="285"/>
      <c r="F112" s="286"/>
      <c r="G112" s="287"/>
      <c r="H112" s="287"/>
      <c r="I112" s="288"/>
      <c r="J112" s="288"/>
      <c r="K112" s="288"/>
      <c r="L112" s="288"/>
      <c r="M112" s="288"/>
      <c r="N112" s="288"/>
      <c r="O112" s="288"/>
      <c r="P112" s="288"/>
      <c r="Q112" s="288"/>
      <c r="R112" s="288"/>
    </row>
    <row r="113" spans="1:18" s="246" customFormat="1" ht="15" customHeight="1" thickTop="1" thickBot="1">
      <c r="A113" s="625" t="s">
        <v>168</v>
      </c>
      <c r="B113" s="626"/>
      <c r="C113" s="626"/>
      <c r="D113" s="626"/>
      <c r="E113" s="626"/>
      <c r="F113" s="289" t="s">
        <v>1174</v>
      </c>
      <c r="G113" s="290"/>
      <c r="H113" s="290"/>
      <c r="I113" s="288"/>
      <c r="J113" s="288"/>
      <c r="K113" s="288"/>
      <c r="L113" s="288"/>
      <c r="M113" s="288"/>
      <c r="N113" s="288"/>
      <c r="O113" s="288"/>
      <c r="P113" s="288"/>
      <c r="Q113" s="288"/>
      <c r="R113" s="288"/>
    </row>
    <row r="114" spans="1:18" s="246" customFormat="1" ht="15" customHeight="1" thickTop="1" thickBot="1">
      <c r="A114" s="291"/>
      <c r="B114" s="291"/>
      <c r="C114" s="291"/>
      <c r="D114" s="291"/>
      <c r="E114" s="291"/>
      <c r="F114" s="286"/>
      <c r="G114" s="290"/>
      <c r="H114" s="290"/>
      <c r="I114" s="288"/>
      <c r="J114" s="288"/>
      <c r="K114" s="288"/>
      <c r="L114" s="288"/>
      <c r="M114" s="288"/>
      <c r="N114" s="288"/>
      <c r="O114" s="288"/>
      <c r="P114" s="288"/>
      <c r="Q114" s="288"/>
      <c r="R114" s="288"/>
    </row>
    <row r="115" spans="1:18" s="246" customFormat="1" ht="12" customHeight="1" thickTop="1" thickBot="1">
      <c r="A115" s="627" t="s">
        <v>170</v>
      </c>
      <c r="B115" s="628"/>
      <c r="C115" s="628"/>
      <c r="D115" s="628"/>
      <c r="E115" s="628"/>
      <c r="F115" s="289" t="s">
        <v>1178</v>
      </c>
      <c r="G115" s="290"/>
      <c r="H115" s="290"/>
      <c r="I115" s="288"/>
      <c r="J115" s="288"/>
      <c r="K115" s="288"/>
      <c r="L115" s="288"/>
      <c r="M115" s="288"/>
      <c r="N115" s="288"/>
      <c r="O115" s="288"/>
      <c r="P115" s="288"/>
      <c r="Q115" s="288"/>
      <c r="R115" s="288"/>
    </row>
    <row r="116" spans="1:18" s="246" customFormat="1" ht="10.8" thickTop="1" thickBot="1">
      <c r="A116" s="292"/>
      <c r="B116" s="292"/>
      <c r="C116" s="292"/>
      <c r="D116" s="292"/>
      <c r="E116" s="292"/>
      <c r="F116" s="293"/>
      <c r="G116" s="290"/>
      <c r="H116" s="290"/>
      <c r="I116" s="288"/>
      <c r="J116" s="288"/>
      <c r="K116" s="288"/>
      <c r="L116" s="288"/>
      <c r="M116" s="288"/>
      <c r="N116" s="288"/>
      <c r="O116" s="288"/>
      <c r="P116" s="288"/>
      <c r="Q116" s="288"/>
      <c r="R116" s="288"/>
    </row>
    <row r="117" spans="1:18" s="246" customFormat="1" ht="10.8" thickTop="1" thickBot="1">
      <c r="A117" s="294" t="s">
        <v>171</v>
      </c>
      <c r="B117" s="285"/>
      <c r="C117" s="295"/>
      <c r="D117" s="285"/>
      <c r="E117" s="285"/>
      <c r="F117" s="286"/>
      <c r="G117" s="290"/>
      <c r="H117" s="290"/>
      <c r="I117" s="288"/>
      <c r="J117" s="288"/>
      <c r="K117" s="288"/>
      <c r="L117" s="288"/>
      <c r="M117" s="288"/>
      <c r="N117" s="288"/>
      <c r="O117" s="288"/>
      <c r="P117" s="288"/>
      <c r="Q117" s="288"/>
      <c r="R117" s="288"/>
    </row>
    <row r="118" spans="1:18" s="246" customFormat="1" ht="13.2" customHeight="1" thickTop="1" thickBot="1">
      <c r="A118" s="296">
        <v>1</v>
      </c>
      <c r="B118" s="285" t="s">
        <v>172</v>
      </c>
      <c r="C118" s="295"/>
      <c r="D118" s="285"/>
      <c r="E118" s="285"/>
      <c r="F118" s="286"/>
      <c r="G118" s="290"/>
      <c r="H118" s="290"/>
      <c r="I118" s="288"/>
      <c r="J118" s="288"/>
      <c r="K118" s="288"/>
      <c r="L118" s="288"/>
      <c r="M118" s="288"/>
      <c r="N118" s="288"/>
      <c r="O118" s="288"/>
      <c r="P118" s="288"/>
      <c r="Q118" s="288"/>
      <c r="R118" s="288"/>
    </row>
    <row r="119" spans="1:18" s="246" customFormat="1" ht="13.2" customHeight="1" thickTop="1" thickBot="1">
      <c r="A119" s="296">
        <v>2</v>
      </c>
      <c r="B119" s="285" t="s">
        <v>523</v>
      </c>
      <c r="C119" s="295"/>
      <c r="D119" s="285"/>
      <c r="E119" s="285"/>
      <c r="F119" s="286"/>
      <c r="G119" s="290"/>
      <c r="H119" s="290"/>
      <c r="I119" s="288"/>
      <c r="J119" s="288"/>
      <c r="K119" s="288"/>
      <c r="L119" s="288"/>
      <c r="M119" s="288"/>
      <c r="N119" s="288"/>
      <c r="O119" s="288"/>
      <c r="P119" s="288"/>
      <c r="Q119" s="288"/>
      <c r="R119" s="288"/>
    </row>
    <row r="120" spans="1:18" s="246" customFormat="1" ht="13.2" customHeight="1" thickTop="1" thickBot="1">
      <c r="A120" s="296">
        <v>3</v>
      </c>
      <c r="B120" s="285" t="s">
        <v>174</v>
      </c>
      <c r="C120" s="297"/>
      <c r="D120" s="285"/>
      <c r="E120" s="285"/>
      <c r="F120" s="286"/>
      <c r="G120" s="285"/>
      <c r="H120" s="285"/>
      <c r="I120" s="288"/>
      <c r="J120" s="288"/>
      <c r="K120" s="288"/>
      <c r="L120" s="288"/>
      <c r="M120" s="288"/>
      <c r="N120" s="288"/>
      <c r="O120" s="288"/>
      <c r="P120" s="288"/>
      <c r="Q120" s="288"/>
      <c r="R120" s="288"/>
    </row>
    <row r="121" spans="1:18" s="246" customFormat="1" ht="13.2" customHeight="1" thickTop="1" thickBot="1">
      <c r="A121" s="296">
        <v>4</v>
      </c>
      <c r="B121" s="285" t="s">
        <v>175</v>
      </c>
      <c r="C121" s="297"/>
      <c r="D121" s="285"/>
      <c r="E121" s="285"/>
      <c r="F121" s="286"/>
      <c r="G121" s="287"/>
      <c r="H121" s="287"/>
      <c r="I121" s="288"/>
      <c r="J121" s="288"/>
      <c r="K121" s="288"/>
      <c r="L121" s="288"/>
      <c r="M121" s="288"/>
      <c r="N121" s="288"/>
      <c r="O121" s="288"/>
      <c r="P121" s="288"/>
      <c r="Q121" s="288"/>
      <c r="R121" s="288"/>
    </row>
    <row r="122" spans="1:18" s="246" customFormat="1" ht="13.2" customHeight="1" thickTop="1" thickBot="1">
      <c r="A122" s="296">
        <v>5</v>
      </c>
      <c r="B122" s="285" t="s">
        <v>524</v>
      </c>
      <c r="C122" s="297"/>
      <c r="D122" s="285"/>
      <c r="E122" s="285"/>
      <c r="F122" s="286"/>
      <c r="G122" s="287"/>
      <c r="H122" s="287"/>
      <c r="I122" s="288"/>
      <c r="J122" s="288"/>
      <c r="K122" s="288"/>
      <c r="L122" s="288"/>
      <c r="M122" s="288"/>
      <c r="N122" s="288"/>
      <c r="O122" s="288"/>
      <c r="P122" s="288"/>
      <c r="Q122" s="288"/>
      <c r="R122" s="288"/>
    </row>
    <row r="123" spans="1:18" s="246" customFormat="1" ht="13.2" customHeight="1" thickTop="1">
      <c r="A123" s="296">
        <v>6</v>
      </c>
      <c r="B123" s="285" t="s">
        <v>177</v>
      </c>
      <c r="C123" s="297"/>
      <c r="D123" s="285"/>
      <c r="E123" s="285"/>
      <c r="F123" s="286"/>
      <c r="G123" s="290"/>
      <c r="H123" s="290"/>
      <c r="I123" s="298"/>
      <c r="J123" s="298"/>
      <c r="K123" s="298"/>
      <c r="L123" s="298"/>
      <c r="M123" s="298"/>
      <c r="N123" s="298"/>
      <c r="O123" s="298"/>
      <c r="P123" s="298"/>
      <c r="Q123" s="298"/>
      <c r="R123" s="298"/>
    </row>
    <row r="124" spans="1:18" s="246" customFormat="1" ht="13.2" customHeight="1">
      <c r="A124" s="296">
        <v>7</v>
      </c>
      <c r="B124" s="285" t="s">
        <v>178</v>
      </c>
      <c r="D124" s="285"/>
      <c r="E124" s="285"/>
      <c r="F124" s="286"/>
      <c r="G124" s="290"/>
      <c r="H124" s="290"/>
      <c r="I124" s="298"/>
      <c r="J124" s="298"/>
      <c r="K124" s="298"/>
      <c r="L124" s="298"/>
      <c r="M124" s="298"/>
      <c r="N124" s="298"/>
      <c r="O124" s="298"/>
      <c r="P124" s="298"/>
      <c r="Q124" s="298"/>
      <c r="R124" s="298"/>
    </row>
    <row r="125" spans="1:18" s="285" customFormat="1" ht="13.2" customHeight="1">
      <c r="A125" s="296">
        <v>8</v>
      </c>
      <c r="B125" s="299" t="s">
        <v>179</v>
      </c>
      <c r="F125" s="286"/>
      <c r="G125" s="290"/>
      <c r="H125" s="290"/>
      <c r="I125" s="298"/>
      <c r="J125" s="298"/>
      <c r="K125" s="298"/>
      <c r="L125" s="298"/>
      <c r="M125" s="298"/>
      <c r="N125" s="298"/>
      <c r="O125" s="298"/>
      <c r="P125" s="298"/>
      <c r="Q125" s="298"/>
      <c r="R125" s="298"/>
    </row>
    <row r="126" spans="1:18" s="246" customFormat="1" ht="13.2" customHeight="1">
      <c r="A126" s="296">
        <v>9</v>
      </c>
      <c r="B126" s="299" t="s">
        <v>180</v>
      </c>
      <c r="C126" s="285"/>
      <c r="D126" s="285"/>
      <c r="E126" s="285"/>
      <c r="F126" s="286"/>
      <c r="G126" s="290"/>
      <c r="H126" s="290"/>
      <c r="I126" s="298"/>
      <c r="J126" s="298"/>
      <c r="K126" s="298"/>
      <c r="L126" s="298"/>
      <c r="M126" s="298"/>
      <c r="N126" s="298"/>
      <c r="O126" s="298"/>
      <c r="P126" s="298"/>
      <c r="Q126" s="298"/>
      <c r="R126" s="298"/>
    </row>
    <row r="127" spans="1:18" s="246" customFormat="1" ht="13.2" hidden="1" customHeight="1">
      <c r="A127" s="296">
        <v>10</v>
      </c>
      <c r="B127" s="299" t="s">
        <v>181</v>
      </c>
      <c r="C127" s="285"/>
      <c r="D127" s="285"/>
      <c r="E127" s="285"/>
      <c r="F127" s="286"/>
      <c r="G127" s="290"/>
      <c r="H127" s="290"/>
      <c r="I127" s="298"/>
      <c r="J127" s="298"/>
      <c r="K127" s="298"/>
      <c r="L127" s="298"/>
      <c r="M127" s="298"/>
      <c r="N127" s="298"/>
      <c r="O127" s="298"/>
      <c r="P127" s="298"/>
      <c r="Q127" s="298"/>
      <c r="R127" s="298"/>
    </row>
    <row r="128" spans="1:18" s="246" customFormat="1" ht="13.2" customHeight="1">
      <c r="A128" s="296">
        <v>10</v>
      </c>
      <c r="B128" s="299" t="s">
        <v>182</v>
      </c>
      <c r="C128" s="285"/>
      <c r="D128" s="285"/>
      <c r="E128" s="285"/>
      <c r="F128" s="286"/>
      <c r="G128" s="290"/>
      <c r="H128" s="290"/>
      <c r="I128" s="298"/>
      <c r="J128" s="298"/>
      <c r="K128" s="298"/>
      <c r="L128" s="298"/>
      <c r="M128" s="298"/>
      <c r="N128" s="298"/>
      <c r="O128" s="298"/>
      <c r="P128" s="298"/>
      <c r="Q128" s="298"/>
      <c r="R128" s="298"/>
    </row>
    <row r="129" spans="1:18" s="246" customFormat="1" ht="13.2" customHeight="1">
      <c r="A129" s="296">
        <v>11</v>
      </c>
      <c r="B129" s="285" t="s">
        <v>183</v>
      </c>
      <c r="C129" s="285"/>
      <c r="D129" s="285"/>
      <c r="E129" s="285"/>
      <c r="F129" s="286"/>
      <c r="G129" s="290"/>
      <c r="H129" s="290"/>
      <c r="I129" s="298"/>
      <c r="J129" s="298"/>
      <c r="K129" s="298"/>
      <c r="L129" s="298"/>
      <c r="M129" s="298"/>
      <c r="N129" s="298"/>
      <c r="O129" s="298"/>
      <c r="P129" s="298"/>
      <c r="Q129" s="298"/>
      <c r="R129" s="298"/>
    </row>
    <row r="130" spans="1:18" s="246" customFormat="1" ht="13.2" customHeight="1">
      <c r="A130" s="296">
        <v>12</v>
      </c>
      <c r="B130" s="299" t="s">
        <v>184</v>
      </c>
      <c r="C130" s="285"/>
      <c r="D130" s="285"/>
      <c r="E130" s="285"/>
      <c r="F130" s="286"/>
      <c r="G130" s="290"/>
      <c r="H130" s="290"/>
      <c r="I130" s="298"/>
      <c r="J130" s="298"/>
      <c r="K130" s="298"/>
      <c r="L130" s="298"/>
      <c r="M130" s="298"/>
      <c r="N130" s="298"/>
      <c r="O130" s="298"/>
      <c r="P130" s="298"/>
      <c r="Q130" s="298"/>
      <c r="R130" s="298"/>
    </row>
    <row r="131" spans="1:18" s="246" customFormat="1" ht="10.199999999999999" thickBot="1">
      <c r="A131" s="285"/>
      <c r="C131" s="285"/>
      <c r="D131" s="285"/>
      <c r="E131" s="285"/>
      <c r="F131" s="286"/>
      <c r="G131" s="300"/>
      <c r="H131" s="300"/>
      <c r="I131" s="301"/>
      <c r="J131" s="301"/>
      <c r="K131" s="301"/>
      <c r="L131" s="301"/>
      <c r="M131" s="301"/>
      <c r="N131" s="301"/>
      <c r="O131" s="301"/>
      <c r="P131" s="300"/>
      <c r="Q131" s="300"/>
      <c r="R131" s="300"/>
    </row>
    <row r="132" spans="1:18" s="246" customFormat="1" ht="10.199999999999999" thickTop="1">
      <c r="A132" s="285"/>
      <c r="C132" s="285"/>
      <c r="D132" s="285"/>
      <c r="E132" s="285"/>
      <c r="F132" s="286"/>
      <c r="G132" s="285"/>
      <c r="H132" s="285"/>
      <c r="I132" s="302"/>
      <c r="J132" s="302"/>
      <c r="K132" s="302"/>
      <c r="L132" s="302"/>
      <c r="M132" s="302"/>
      <c r="N132" s="302"/>
      <c r="O132" s="302"/>
      <c r="P132" s="285"/>
      <c r="Q132" s="285"/>
      <c r="R132" s="285"/>
    </row>
    <row r="133" spans="1:18" s="285" customFormat="1" ht="9.6">
      <c r="F133" s="286"/>
      <c r="I133" s="302"/>
      <c r="J133" s="302"/>
      <c r="K133" s="302"/>
      <c r="L133" s="302"/>
      <c r="M133" s="302"/>
      <c r="N133" s="302"/>
      <c r="O133" s="302"/>
    </row>
    <row r="134" spans="1:18" s="285" customFormat="1" ht="9.75" customHeight="1">
      <c r="F134" s="286"/>
      <c r="I134" s="302"/>
      <c r="J134" s="302"/>
      <c r="K134" s="302"/>
      <c r="L134" s="302"/>
      <c r="M134" s="302"/>
      <c r="N134" s="302"/>
      <c r="O134" s="302"/>
    </row>
    <row r="135" spans="1:18" s="285" customFormat="1" ht="9.6">
      <c r="F135" s="286"/>
      <c r="I135" s="302"/>
      <c r="J135" s="302"/>
      <c r="K135" s="302"/>
      <c r="L135" s="302"/>
      <c r="M135" s="302"/>
      <c r="N135" s="302"/>
      <c r="O135" s="302"/>
    </row>
    <row r="136" spans="1:18" s="285" customFormat="1" ht="9" customHeight="1">
      <c r="A136" s="246"/>
      <c r="B136" s="246"/>
      <c r="C136" s="246"/>
      <c r="D136" s="246"/>
      <c r="E136" s="246"/>
      <c r="F136" s="248"/>
      <c r="G136" s="246"/>
      <c r="H136" s="246"/>
      <c r="I136" s="249"/>
      <c r="J136" s="249"/>
      <c r="K136" s="249"/>
      <c r="L136" s="249"/>
      <c r="M136" s="249"/>
      <c r="N136" s="249"/>
      <c r="O136" s="249"/>
      <c r="P136" s="246"/>
      <c r="Q136" s="246"/>
      <c r="R136" s="246"/>
    </row>
    <row r="137" spans="1:18" s="285" customFormat="1" ht="9.6">
      <c r="A137" s="246"/>
      <c r="B137" s="246"/>
      <c r="C137" s="246"/>
      <c r="D137" s="246"/>
      <c r="E137" s="246"/>
      <c r="F137" s="248"/>
      <c r="G137" s="246"/>
      <c r="H137" s="246"/>
      <c r="I137" s="249"/>
      <c r="J137" s="249"/>
      <c r="K137" s="249"/>
      <c r="L137" s="249"/>
      <c r="M137" s="249"/>
      <c r="N137" s="249"/>
      <c r="O137" s="249"/>
      <c r="P137" s="246"/>
      <c r="Q137" s="246"/>
      <c r="R137" s="246"/>
    </row>
    <row r="138" spans="1:18" s="285" customFormat="1" ht="9.6">
      <c r="A138" s="246"/>
      <c r="B138" s="246"/>
      <c r="C138" s="246"/>
      <c r="D138" s="246"/>
      <c r="E138" s="246"/>
      <c r="F138" s="248"/>
      <c r="G138" s="246"/>
      <c r="H138" s="246"/>
      <c r="I138" s="249"/>
      <c r="J138" s="249"/>
      <c r="K138" s="249"/>
      <c r="L138" s="249"/>
      <c r="M138" s="249"/>
      <c r="N138" s="249"/>
      <c r="O138" s="249"/>
      <c r="P138" s="246"/>
      <c r="Q138" s="246"/>
      <c r="R138" s="246"/>
    </row>
    <row r="139" spans="1:18" s="285" customFormat="1" ht="9.6">
      <c r="A139" s="246"/>
      <c r="B139" s="246"/>
      <c r="C139" s="246"/>
      <c r="D139" s="246"/>
      <c r="E139" s="246"/>
      <c r="F139" s="248"/>
      <c r="G139" s="246"/>
      <c r="H139" s="246"/>
      <c r="I139" s="249"/>
      <c r="J139" s="249"/>
      <c r="K139" s="249"/>
      <c r="L139" s="249"/>
      <c r="M139" s="249"/>
      <c r="N139" s="249"/>
      <c r="O139" s="249"/>
      <c r="P139" s="246"/>
      <c r="Q139" s="246"/>
      <c r="R139" s="246"/>
    </row>
    <row r="140" spans="1:18" s="285" customFormat="1" ht="9.6">
      <c r="A140" s="246"/>
      <c r="B140" s="246"/>
      <c r="C140" s="246"/>
      <c r="D140" s="246"/>
      <c r="E140" s="246"/>
      <c r="F140" s="248"/>
      <c r="G140" s="246"/>
      <c r="H140" s="246"/>
      <c r="I140" s="249"/>
      <c r="J140" s="249"/>
      <c r="K140" s="249"/>
      <c r="L140" s="249"/>
      <c r="M140" s="249"/>
      <c r="N140" s="249"/>
      <c r="O140" s="249"/>
      <c r="P140" s="246"/>
      <c r="Q140" s="246"/>
      <c r="R140" s="246"/>
    </row>
    <row r="141" spans="1:18" s="285" customFormat="1" ht="9.6">
      <c r="A141" s="246"/>
      <c r="B141" s="246"/>
      <c r="C141" s="246"/>
      <c r="D141" s="246"/>
      <c r="E141" s="246"/>
      <c r="F141" s="248"/>
      <c r="G141" s="246"/>
      <c r="H141" s="246"/>
      <c r="I141" s="249"/>
      <c r="J141" s="249"/>
      <c r="K141" s="249"/>
      <c r="L141" s="249"/>
      <c r="M141" s="249"/>
      <c r="N141" s="249"/>
      <c r="O141" s="249"/>
      <c r="P141" s="246"/>
      <c r="Q141" s="246"/>
      <c r="R141" s="246"/>
    </row>
    <row r="142" spans="1:18" s="285" customFormat="1" ht="9.6">
      <c r="A142" s="246"/>
      <c r="B142" s="246"/>
      <c r="C142" s="246"/>
      <c r="D142" s="246"/>
      <c r="E142" s="246"/>
      <c r="F142" s="248"/>
      <c r="G142" s="246"/>
      <c r="H142" s="246"/>
      <c r="I142" s="249"/>
      <c r="J142" s="249"/>
      <c r="K142" s="249"/>
      <c r="L142" s="249"/>
      <c r="M142" s="249"/>
      <c r="N142" s="249"/>
      <c r="O142" s="249"/>
      <c r="P142" s="246"/>
      <c r="Q142" s="246"/>
      <c r="R142" s="246"/>
    </row>
  </sheetData>
  <protectedRanges>
    <protectedRange sqref="AL32:AL107" name="Rango3"/>
    <protectedRange sqref="AH32:AH107" name="Rango2"/>
    <protectedRange sqref="AE32:AE107" name="Rango1"/>
  </protectedRanges>
  <autoFilter ref="S30:AL111" xr:uid="{65E2CF08-2EB8-4862-A090-1151B8F62045}">
    <filterColumn colId="18">
      <filters>
        <filter val="Cumplio"/>
      </filters>
    </filterColumn>
  </autoFilter>
  <mergeCells count="58">
    <mergeCell ref="A113:E113"/>
    <mergeCell ref="A115:E115"/>
    <mergeCell ref="AH30:AH31"/>
    <mergeCell ref="AI30:AI31"/>
    <mergeCell ref="AJ30:AJ31"/>
    <mergeCell ref="X30:X31"/>
    <mergeCell ref="Y30:Y31"/>
    <mergeCell ref="Z30:Z31"/>
    <mergeCell ref="AA30:AA31"/>
    <mergeCell ref="AB30:AB31"/>
    <mergeCell ref="S30:S31"/>
    <mergeCell ref="T30:T31"/>
    <mergeCell ref="U30:U31"/>
    <mergeCell ref="V30:V31"/>
    <mergeCell ref="W30:W31"/>
    <mergeCell ref="AK30:AK31"/>
    <mergeCell ref="AL30:AL31"/>
    <mergeCell ref="AC30:AC31"/>
    <mergeCell ref="AD30:AD31"/>
    <mergeCell ref="AE30:AE31"/>
    <mergeCell ref="AF30:AF31"/>
    <mergeCell ref="AG30:AG31"/>
    <mergeCell ref="AA28:AD28"/>
    <mergeCell ref="AI28:AL29"/>
    <mergeCell ref="B29:B31"/>
    <mergeCell ref="C29:C31"/>
    <mergeCell ref="D29:D31"/>
    <mergeCell ref="E29:E31"/>
    <mergeCell ref="F29:F31"/>
    <mergeCell ref="G29:O29"/>
    <mergeCell ref="P29:P31"/>
    <mergeCell ref="Q29:Q31"/>
    <mergeCell ref="R29:R31"/>
    <mergeCell ref="S29:V29"/>
    <mergeCell ref="W29:Z29"/>
    <mergeCell ref="AA29:AD29"/>
    <mergeCell ref="AE29:AH29"/>
    <mergeCell ref="G30:G31"/>
    <mergeCell ref="A25:E25"/>
    <mergeCell ref="A26:E26"/>
    <mergeCell ref="A28:A31"/>
    <mergeCell ref="B28:E28"/>
    <mergeCell ref="F28:R28"/>
    <mergeCell ref="H30:H31"/>
    <mergeCell ref="I30:N30"/>
    <mergeCell ref="A18:E18"/>
    <mergeCell ref="G18:Q20"/>
    <mergeCell ref="A19:E19"/>
    <mergeCell ref="A23:E23"/>
    <mergeCell ref="A24:E24"/>
    <mergeCell ref="A11:B11"/>
    <mergeCell ref="A12:A14"/>
    <mergeCell ref="A4:D4"/>
    <mergeCell ref="A5:A7"/>
    <mergeCell ref="B5:B7"/>
    <mergeCell ref="C5:C7"/>
    <mergeCell ref="D5:D7"/>
    <mergeCell ref="B12:B14"/>
  </mergeCells>
  <dataValidations count="1">
    <dataValidation type="list" allowBlank="1" showInputMessage="1" showErrorMessage="1" sqref="E111" xr:uid="{FB9AC1C8-A316-4846-8883-D30B39F8BEC7}">
      <formula1>$A$197:$A$218</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EDCB5-3231-4A17-8810-A6E90A783D54}">
  <dimension ref="A1:AL68"/>
  <sheetViews>
    <sheetView showGridLines="0" topLeftCell="X22" workbookViewId="0">
      <selection activeCell="AK32" sqref="AK32"/>
    </sheetView>
  </sheetViews>
  <sheetFormatPr baseColWidth="10" defaultColWidth="11.44140625" defaultRowHeight="14.4"/>
  <cols>
    <col min="1" max="1" width="27.77734375" customWidth="1"/>
    <col min="2" max="2" width="22.21875" customWidth="1"/>
    <col min="3" max="3" width="23.21875" customWidth="1"/>
    <col min="4" max="4" width="14.44140625" customWidth="1"/>
  </cols>
  <sheetData>
    <row r="1" spans="1:4" hidden="1">
      <c r="A1" s="3"/>
      <c r="B1" s="4"/>
      <c r="C1" s="4"/>
      <c r="D1" s="4"/>
    </row>
    <row r="2" spans="1:4" hidden="1">
      <c r="A2" s="3"/>
      <c r="B2" s="4"/>
      <c r="C2" s="4"/>
      <c r="D2" s="4"/>
    </row>
    <row r="3" spans="1:4" ht="15" hidden="1" thickBot="1">
      <c r="A3" s="3"/>
      <c r="B3" s="4"/>
      <c r="C3" s="4"/>
      <c r="D3" s="4"/>
    </row>
    <row r="4" spans="1:4" hidden="1">
      <c r="A4" s="475" t="s">
        <v>1179</v>
      </c>
      <c r="B4" s="476"/>
      <c r="C4" s="476"/>
      <c r="D4" s="477"/>
    </row>
    <row r="5" spans="1:4" ht="14.55" hidden="1" customHeight="1">
      <c r="A5" s="473" t="s">
        <v>55</v>
      </c>
      <c r="B5" s="478" t="s">
        <v>6</v>
      </c>
      <c r="C5" s="474" t="s">
        <v>56</v>
      </c>
      <c r="D5" s="479" t="s">
        <v>603</v>
      </c>
    </row>
    <row r="6" spans="1:4" hidden="1">
      <c r="A6" s="473"/>
      <c r="B6" s="478"/>
      <c r="C6" s="474"/>
      <c r="D6" s="479"/>
    </row>
    <row r="7" spans="1:4" hidden="1">
      <c r="A7" s="473"/>
      <c r="B7" s="478"/>
      <c r="C7" s="474"/>
      <c r="D7" s="479"/>
    </row>
    <row r="8" spans="1:4" ht="15" hidden="1" thickBot="1">
      <c r="A8" s="1">
        <v>14</v>
      </c>
      <c r="B8" s="2">
        <v>1</v>
      </c>
      <c r="C8" s="2">
        <v>0</v>
      </c>
      <c r="D8" s="6">
        <f>SUM(A8:C8)</f>
        <v>15</v>
      </c>
    </row>
    <row r="9" spans="1:4" hidden="1"/>
    <row r="10" spans="1:4" ht="15" hidden="1" thickBot="1"/>
    <row r="11" spans="1:4" hidden="1">
      <c r="A11" s="471" t="s">
        <v>58</v>
      </c>
      <c r="B11" s="472"/>
    </row>
    <row r="12" spans="1:4" hidden="1">
      <c r="A12" s="473" t="s">
        <v>59</v>
      </c>
      <c r="B12" s="474" t="s">
        <v>60</v>
      </c>
    </row>
    <row r="13" spans="1:4" hidden="1">
      <c r="A13" s="473"/>
      <c r="B13" s="474"/>
    </row>
    <row r="14" spans="1:4" hidden="1">
      <c r="A14" s="473"/>
      <c r="B14" s="474"/>
    </row>
    <row r="15" spans="1:4" ht="15" hidden="1" thickBot="1">
      <c r="A15" s="1">
        <v>10</v>
      </c>
      <c r="B15" s="2">
        <v>5</v>
      </c>
    </row>
    <row r="16" spans="1:4" hidden="1"/>
    <row r="18" spans="1:38" s="133" customFormat="1" ht="15.6">
      <c r="A18" s="513" t="s">
        <v>61</v>
      </c>
      <c r="B18" s="513"/>
      <c r="C18" s="513"/>
      <c r="D18" s="513"/>
      <c r="E18" s="513"/>
      <c r="F18" s="200"/>
      <c r="G18" s="513"/>
      <c r="H18" s="513"/>
      <c r="I18" s="513"/>
      <c r="J18" s="513"/>
      <c r="K18" s="513"/>
      <c r="L18" s="513"/>
      <c r="M18" s="513"/>
      <c r="N18" s="513"/>
      <c r="O18" s="513"/>
      <c r="P18" s="513"/>
      <c r="Q18" s="513"/>
      <c r="R18" s="137"/>
      <c r="V18" s="135"/>
      <c r="Z18" s="135"/>
    </row>
    <row r="19" spans="1:38" s="133" customFormat="1" ht="12" customHeight="1">
      <c r="A19" s="559" t="s">
        <v>62</v>
      </c>
      <c r="B19" s="559"/>
      <c r="C19" s="559"/>
      <c r="D19" s="559"/>
      <c r="E19" s="559"/>
      <c r="F19" s="136"/>
      <c r="G19" s="513"/>
      <c r="H19" s="513"/>
      <c r="I19" s="513"/>
      <c r="J19" s="513"/>
      <c r="K19" s="513"/>
      <c r="L19" s="513"/>
      <c r="M19" s="513"/>
      <c r="N19" s="513"/>
      <c r="O19" s="513"/>
      <c r="P19" s="513"/>
      <c r="Q19" s="513"/>
      <c r="R19" s="137"/>
      <c r="V19" s="135"/>
      <c r="Z19" s="135"/>
    </row>
    <row r="20" spans="1:38" s="133" customFormat="1" ht="10.050000000000001" customHeight="1">
      <c r="A20" s="137"/>
      <c r="B20" s="137"/>
      <c r="C20" s="137"/>
      <c r="D20" s="137"/>
      <c r="E20" s="137"/>
      <c r="F20" s="16"/>
      <c r="G20" s="513"/>
      <c r="H20" s="513"/>
      <c r="I20" s="513"/>
      <c r="J20" s="513"/>
      <c r="K20" s="513"/>
      <c r="L20" s="513"/>
      <c r="M20" s="513"/>
      <c r="N20" s="513"/>
      <c r="O20" s="513"/>
      <c r="P20" s="513"/>
      <c r="Q20" s="513"/>
      <c r="R20" s="137"/>
      <c r="V20" s="135"/>
      <c r="Z20" s="135"/>
    </row>
    <row r="21" spans="1:38" s="133" customFormat="1" ht="9.6">
      <c r="A21" s="137"/>
      <c r="B21" s="137"/>
      <c r="C21" s="137"/>
      <c r="D21" s="137"/>
      <c r="E21" s="137"/>
      <c r="F21" s="16"/>
      <c r="G21" s="137"/>
      <c r="H21" s="137"/>
      <c r="I21" s="137"/>
      <c r="J21" s="137"/>
      <c r="K21" s="137"/>
      <c r="L21" s="137"/>
      <c r="M21" s="137"/>
      <c r="N21" s="137"/>
      <c r="O21" s="137"/>
      <c r="P21" s="137"/>
      <c r="Q21" s="137"/>
      <c r="R21" s="137"/>
      <c r="V21" s="135"/>
      <c r="Z21" s="135"/>
    </row>
    <row r="22" spans="1:38" s="133" customFormat="1" ht="9.6">
      <c r="A22" s="137"/>
      <c r="B22" s="137"/>
      <c r="C22" s="137"/>
      <c r="D22" s="137"/>
      <c r="E22" s="137"/>
      <c r="F22" s="16"/>
      <c r="G22" s="137"/>
      <c r="H22" s="137"/>
      <c r="I22" s="137"/>
      <c r="J22" s="137"/>
      <c r="K22" s="137"/>
      <c r="L22" s="137"/>
      <c r="M22" s="137"/>
      <c r="N22" s="137"/>
      <c r="O22" s="137"/>
      <c r="P22" s="137"/>
      <c r="Q22" s="137"/>
      <c r="R22" s="137"/>
      <c r="V22" s="135"/>
      <c r="Z22" s="135"/>
    </row>
    <row r="23" spans="1:38" s="133" customFormat="1" ht="10.199999999999999">
      <c r="A23" s="560" t="s">
        <v>63</v>
      </c>
      <c r="B23" s="560"/>
      <c r="C23" s="560"/>
      <c r="D23" s="560"/>
      <c r="E23" s="560"/>
      <c r="F23" s="20">
        <v>2024</v>
      </c>
      <c r="G23" s="137"/>
      <c r="H23" s="137"/>
      <c r="I23" s="137"/>
      <c r="J23" s="137"/>
      <c r="K23" s="137"/>
      <c r="L23" s="137"/>
      <c r="M23" s="137"/>
      <c r="N23" s="137"/>
      <c r="O23" s="137"/>
      <c r="P23" s="137"/>
      <c r="Q23" s="137"/>
      <c r="R23" s="137"/>
      <c r="V23" s="135"/>
      <c r="Z23" s="135"/>
    </row>
    <row r="24" spans="1:38" s="133" customFormat="1" ht="10.199999999999999">
      <c r="A24" s="560" t="s">
        <v>64</v>
      </c>
      <c r="B24" s="560"/>
      <c r="C24" s="560"/>
      <c r="D24" s="560"/>
      <c r="E24" s="560"/>
      <c r="F24" s="138">
        <v>169</v>
      </c>
      <c r="G24" s="137"/>
      <c r="H24" s="137"/>
      <c r="I24" s="137"/>
      <c r="J24" s="137"/>
      <c r="K24" s="137"/>
      <c r="L24" s="137"/>
      <c r="M24" s="137"/>
      <c r="N24" s="137"/>
      <c r="O24" s="137"/>
      <c r="P24" s="137"/>
      <c r="Q24" s="137"/>
      <c r="R24" s="137"/>
      <c r="V24" s="135"/>
      <c r="Z24" s="135"/>
    </row>
    <row r="25" spans="1:38" s="133" customFormat="1" ht="19.2">
      <c r="A25" s="560" t="s">
        <v>65</v>
      </c>
      <c r="B25" s="560"/>
      <c r="C25" s="560"/>
      <c r="D25" s="560"/>
      <c r="E25" s="560"/>
      <c r="F25" s="138" t="s">
        <v>1180</v>
      </c>
      <c r="G25" s="137"/>
      <c r="H25" s="137"/>
      <c r="I25" s="137"/>
      <c r="J25" s="137"/>
      <c r="K25" s="137"/>
      <c r="L25" s="137"/>
      <c r="M25" s="137"/>
      <c r="N25" s="137"/>
      <c r="O25" s="137"/>
      <c r="P25" s="137"/>
      <c r="Q25" s="137"/>
      <c r="R25" s="137"/>
      <c r="V25" s="135"/>
      <c r="Z25" s="135"/>
    </row>
    <row r="26" spans="1:38" s="133" customFormat="1" ht="10.199999999999999">
      <c r="A26" s="560" t="s">
        <v>67</v>
      </c>
      <c r="B26" s="560"/>
      <c r="C26" s="560"/>
      <c r="D26" s="560"/>
      <c r="E26" s="560"/>
      <c r="F26" s="138" t="s">
        <v>1181</v>
      </c>
      <c r="G26" s="137"/>
      <c r="H26" s="137"/>
      <c r="I26" s="137"/>
      <c r="J26" s="137"/>
      <c r="K26" s="137"/>
      <c r="L26" s="137"/>
      <c r="M26" s="137"/>
      <c r="N26" s="137"/>
      <c r="O26" s="137"/>
      <c r="P26" s="137"/>
      <c r="Q26" s="137"/>
      <c r="R26" s="137"/>
      <c r="V26" s="135"/>
      <c r="Z26" s="135"/>
    </row>
    <row r="27" spans="1:38" s="133" customFormat="1" ht="19.5" customHeight="1">
      <c r="A27" s="137"/>
      <c r="B27" s="137"/>
      <c r="C27" s="137"/>
      <c r="D27" s="137"/>
      <c r="E27" s="137"/>
      <c r="F27" s="16"/>
      <c r="G27" s="137"/>
      <c r="H27" s="137"/>
      <c r="I27" s="137"/>
      <c r="J27" s="137"/>
      <c r="K27" s="137"/>
      <c r="L27" s="137"/>
      <c r="M27" s="137"/>
      <c r="N27" s="137"/>
      <c r="O27" s="137"/>
      <c r="P27" s="137"/>
      <c r="Q27" s="137"/>
      <c r="R27" s="137"/>
      <c r="V27" s="135"/>
      <c r="Z27" s="135"/>
    </row>
    <row r="28" spans="1:38" s="133" customFormat="1" ht="27" customHeight="1">
      <c r="A28" s="429" t="s">
        <v>69</v>
      </c>
      <c r="B28" s="432" t="s">
        <v>401</v>
      </c>
      <c r="C28" s="433"/>
      <c r="D28" s="433"/>
      <c r="E28" s="434"/>
      <c r="F28" s="435" t="s">
        <v>71</v>
      </c>
      <c r="G28" s="436"/>
      <c r="H28" s="436"/>
      <c r="I28" s="436"/>
      <c r="J28" s="436"/>
      <c r="K28" s="436"/>
      <c r="L28" s="436"/>
      <c r="M28" s="436"/>
      <c r="N28" s="436"/>
      <c r="O28" s="436"/>
      <c r="P28" s="436"/>
      <c r="Q28" s="436"/>
      <c r="R28" s="437"/>
      <c r="S28" s="139" t="s">
        <v>72</v>
      </c>
      <c r="T28" s="140"/>
      <c r="U28" s="140"/>
      <c r="V28" s="140"/>
      <c r="W28" s="140"/>
      <c r="X28" s="140"/>
      <c r="Y28" s="140"/>
      <c r="Z28" s="140"/>
      <c r="AA28" s="498" t="s">
        <v>72</v>
      </c>
      <c r="AB28" s="499"/>
      <c r="AC28" s="499"/>
      <c r="AD28" s="499"/>
      <c r="AE28" s="140"/>
      <c r="AF28" s="140"/>
      <c r="AG28" s="140"/>
      <c r="AH28" s="141"/>
      <c r="AI28" s="441" t="s">
        <v>73</v>
      </c>
      <c r="AJ28" s="442"/>
      <c r="AK28" s="442"/>
      <c r="AL28" s="442"/>
    </row>
    <row r="29" spans="1:38" s="133" customFormat="1" ht="19.5" customHeight="1">
      <c r="A29" s="430"/>
      <c r="B29" s="445" t="s">
        <v>402</v>
      </c>
      <c r="C29" s="445" t="s">
        <v>403</v>
      </c>
      <c r="D29" s="445" t="s">
        <v>404</v>
      </c>
      <c r="E29" s="445" t="s">
        <v>405</v>
      </c>
      <c r="F29" s="446" t="s">
        <v>78</v>
      </c>
      <c r="G29" s="516" t="s">
        <v>79</v>
      </c>
      <c r="H29" s="517"/>
      <c r="I29" s="517"/>
      <c r="J29" s="517"/>
      <c r="K29" s="517"/>
      <c r="L29" s="517"/>
      <c r="M29" s="517"/>
      <c r="N29" s="517"/>
      <c r="O29" s="518"/>
      <c r="P29" s="519" t="s">
        <v>80</v>
      </c>
      <c r="Q29" s="446" t="s">
        <v>406</v>
      </c>
      <c r="R29" s="446" t="s">
        <v>407</v>
      </c>
      <c r="S29" s="452" t="s">
        <v>83</v>
      </c>
      <c r="T29" s="453"/>
      <c r="U29" s="453"/>
      <c r="V29" s="454"/>
      <c r="W29" s="452" t="s">
        <v>84</v>
      </c>
      <c r="X29" s="453"/>
      <c r="Y29" s="453"/>
      <c r="Z29" s="454"/>
      <c r="AA29" s="452" t="s">
        <v>85</v>
      </c>
      <c r="AB29" s="453"/>
      <c r="AC29" s="453"/>
      <c r="AD29" s="454"/>
      <c r="AE29" s="452" t="s">
        <v>86</v>
      </c>
      <c r="AF29" s="453"/>
      <c r="AG29" s="453"/>
      <c r="AH29" s="454"/>
      <c r="AI29" s="443"/>
      <c r="AJ29" s="444"/>
      <c r="AK29" s="444"/>
      <c r="AL29" s="444"/>
    </row>
    <row r="30" spans="1:38" s="133" customFormat="1" ht="26.55" customHeight="1">
      <c r="A30" s="430"/>
      <c r="B30" s="445"/>
      <c r="C30" s="445"/>
      <c r="D30" s="445"/>
      <c r="E30" s="445"/>
      <c r="F30" s="446"/>
      <c r="G30" s="455" t="s">
        <v>408</v>
      </c>
      <c r="H30" s="455" t="s">
        <v>409</v>
      </c>
      <c r="I30" s="432" t="s">
        <v>410</v>
      </c>
      <c r="J30" s="433"/>
      <c r="K30" s="433"/>
      <c r="L30" s="433"/>
      <c r="M30" s="433"/>
      <c r="N30" s="434"/>
      <c r="O30" s="21" t="s">
        <v>90</v>
      </c>
      <c r="P30" s="519"/>
      <c r="Q30" s="446"/>
      <c r="R30" s="446"/>
      <c r="S30" s="456" t="s">
        <v>91</v>
      </c>
      <c r="T30" s="456" t="s">
        <v>92</v>
      </c>
      <c r="U30" s="456" t="s">
        <v>21</v>
      </c>
      <c r="V30" s="458" t="s">
        <v>93</v>
      </c>
      <c r="W30" s="456" t="s">
        <v>91</v>
      </c>
      <c r="X30" s="456" t="s">
        <v>92</v>
      </c>
      <c r="Y30" s="456" t="s">
        <v>21</v>
      </c>
      <c r="Z30" s="456" t="s">
        <v>93</v>
      </c>
      <c r="AA30" s="456" t="s">
        <v>91</v>
      </c>
      <c r="AB30" s="456" t="s">
        <v>92</v>
      </c>
      <c r="AC30" s="456" t="s">
        <v>21</v>
      </c>
      <c r="AD30" s="456" t="s">
        <v>93</v>
      </c>
      <c r="AE30" s="456" t="s">
        <v>91</v>
      </c>
      <c r="AF30" s="456" t="s">
        <v>92</v>
      </c>
      <c r="AG30" s="456" t="s">
        <v>21</v>
      </c>
      <c r="AH30" s="456" t="s">
        <v>93</v>
      </c>
      <c r="AI30" s="457" t="s">
        <v>94</v>
      </c>
      <c r="AJ30" s="460" t="s">
        <v>95</v>
      </c>
      <c r="AK30" s="460" t="s">
        <v>26</v>
      </c>
      <c r="AL30" s="460" t="s">
        <v>93</v>
      </c>
    </row>
    <row r="31" spans="1:38" s="133" customFormat="1" ht="19.5" customHeight="1">
      <c r="A31" s="431"/>
      <c r="B31" s="445"/>
      <c r="C31" s="445"/>
      <c r="D31" s="445"/>
      <c r="E31" s="445"/>
      <c r="F31" s="447"/>
      <c r="G31" s="447"/>
      <c r="H31" s="447"/>
      <c r="I31" s="22">
        <v>1</v>
      </c>
      <c r="J31" s="22">
        <v>2</v>
      </c>
      <c r="K31" s="22" t="s">
        <v>96</v>
      </c>
      <c r="L31" s="22">
        <v>3</v>
      </c>
      <c r="M31" s="22">
        <v>4</v>
      </c>
      <c r="N31" s="22" t="s">
        <v>97</v>
      </c>
      <c r="O31" s="22" t="s">
        <v>98</v>
      </c>
      <c r="P31" s="520"/>
      <c r="Q31" s="447"/>
      <c r="R31" s="447"/>
      <c r="S31" s="457"/>
      <c r="T31" s="457"/>
      <c r="U31" s="457"/>
      <c r="V31" s="459"/>
      <c r="W31" s="457"/>
      <c r="X31" s="457"/>
      <c r="Y31" s="457"/>
      <c r="Z31" s="457"/>
      <c r="AA31" s="457"/>
      <c r="AB31" s="457"/>
      <c r="AC31" s="457"/>
      <c r="AD31" s="457"/>
      <c r="AE31" s="457"/>
      <c r="AF31" s="457"/>
      <c r="AG31" s="457"/>
      <c r="AH31" s="457"/>
      <c r="AI31" s="465"/>
      <c r="AJ31" s="438"/>
      <c r="AK31" s="438"/>
      <c r="AL31" s="438"/>
    </row>
    <row r="32" spans="1:38" s="244" customFormat="1" ht="47.55" customHeight="1" thickBot="1">
      <c r="A32" s="142">
        <v>1</v>
      </c>
      <c r="B32" s="143">
        <v>0</v>
      </c>
      <c r="C32" s="143">
        <v>0</v>
      </c>
      <c r="D32" s="143">
        <v>0</v>
      </c>
      <c r="E32" s="143">
        <v>0</v>
      </c>
      <c r="F32" s="44" t="s">
        <v>1182</v>
      </c>
      <c r="G32" s="40" t="s">
        <v>1183</v>
      </c>
      <c r="H32" s="40" t="s">
        <v>386</v>
      </c>
      <c r="I32" s="41">
        <v>2</v>
      </c>
      <c r="J32" s="41">
        <v>2</v>
      </c>
      <c r="K32" s="28">
        <f>I32+J32</f>
        <v>4</v>
      </c>
      <c r="L32" s="41">
        <v>0</v>
      </c>
      <c r="M32" s="41">
        <v>4</v>
      </c>
      <c r="N32" s="28">
        <f>L32+M32</f>
        <v>4</v>
      </c>
      <c r="O32" s="28">
        <f>K32+N32</f>
        <v>8</v>
      </c>
      <c r="P32" s="30"/>
      <c r="Q32" s="34" t="s">
        <v>1184</v>
      </c>
      <c r="R32" s="34"/>
      <c r="S32" s="41">
        <v>1</v>
      </c>
      <c r="T32" s="33">
        <f t="shared" ref="T32:T42" si="0">IF(S32="","No hay ejecución",IF(AND(I32=0),"No hay Programación", S32/I32))</f>
        <v>0.5</v>
      </c>
      <c r="U32" s="34" t="str">
        <f t="shared" ref="U32:U47" si="1">IF(T32="No hay ejecución","NA",IF(T32&gt;=90%,"De acuerdo con lo programado",IF(T32&gt;=50%,"Atraso Leve",IF(T32&lt;49.99%,"En riesgo en cumplimiento"))))</f>
        <v>Atraso Leve</v>
      </c>
      <c r="V32" s="31"/>
      <c r="W32" s="41">
        <v>2</v>
      </c>
      <c r="X32" s="33">
        <f>IF(W32="","No hay ejecución",IF(AND(J32=0),"No hay Programación", W32/J32))</f>
        <v>1</v>
      </c>
      <c r="Y32" s="34" t="str">
        <f t="shared" ref="Y32:Y47" si="2">IF(X32="No hay ejecución","NA",IF(X32&gt;=90%,"De acuerdo con lo programado",IF(X32&gt;=50%,"Atraso Leve",IF(X32&lt;49.99%,"En riesgo en cumplimiento"))))</f>
        <v>De acuerdo con lo programado</v>
      </c>
      <c r="Z32" s="31"/>
      <c r="AA32" s="243">
        <v>75</v>
      </c>
      <c r="AB32" s="33" t="str">
        <f>IF(AA32="","No hay ejecución",IF(AND(L32=0),"No hay Programación", AA32/L32))</f>
        <v>No hay Programación</v>
      </c>
      <c r="AC32" s="34" t="str">
        <f t="shared" ref="AC32:AC47" si="3">IF(AB32="No hay ejecución","NA",IF(AB32&gt;=90%,"De acuerdo con lo programado",IF(AB32&gt;=50%,"Atraso Leve",IF(AB32&lt;49.99%,"En riesgo en cumplimiento"))))</f>
        <v>De acuerdo con lo programado</v>
      </c>
      <c r="AD32" s="36" t="s">
        <v>1185</v>
      </c>
      <c r="AE32" s="41">
        <v>3</v>
      </c>
      <c r="AF32" s="33">
        <f>IF(AE32="","No hay ejecución",IF(AND(M32=0),"No hay Programación", AE32/M32))</f>
        <v>0.75</v>
      </c>
      <c r="AG32" s="34" t="str">
        <f t="shared" ref="AG32:AG47" si="4">IF(AF32="No hay ejecución","NA",IF(AF32&gt;=90%,"De acuerdo con lo programado",IF(AF32&gt;=50%,"Atraso Leve",IF(AF32&lt;49.99%,"En riesgo en cumplimiento"))))</f>
        <v>Atraso Leve</v>
      </c>
      <c r="AH32" s="34"/>
      <c r="AI32" s="32">
        <f t="shared" ref="AI32:AI42" si="5">AE32+AA32+W32+S32</f>
        <v>81</v>
      </c>
      <c r="AJ32" s="37">
        <f t="shared" ref="AJ32:AJ42" si="6">IF(AI32="","No hay ejecución",IF(AND(O32=0),"No hay Programación", AI32/O32))</f>
        <v>10.125</v>
      </c>
      <c r="AK32" s="34" t="str">
        <f>IF(AI25="No hay ejecución","NA",IF(AI25&gt;=85%,"Cumplio",IF(AI25&lt;84.99%,"No cumplio")))</f>
        <v>No cumplio</v>
      </c>
      <c r="AL32" s="34"/>
    </row>
    <row r="33" spans="1:38" s="244" customFormat="1" ht="47.55" customHeight="1" thickTop="1" thickBot="1">
      <c r="A33" s="142">
        <f>A32+1</f>
        <v>2</v>
      </c>
      <c r="B33" s="143">
        <v>0</v>
      </c>
      <c r="C33" s="143">
        <v>0</v>
      </c>
      <c r="D33" s="143">
        <v>0</v>
      </c>
      <c r="E33" s="143">
        <v>0</v>
      </c>
      <c r="F33" s="44" t="s">
        <v>1186</v>
      </c>
      <c r="G33" s="40" t="s">
        <v>1183</v>
      </c>
      <c r="H33" s="40" t="s">
        <v>386</v>
      </c>
      <c r="I33" s="41">
        <v>0</v>
      </c>
      <c r="J33" s="41">
        <v>0</v>
      </c>
      <c r="K33" s="28">
        <f>I33+J33</f>
        <v>0</v>
      </c>
      <c r="L33" s="41">
        <v>0</v>
      </c>
      <c r="M33" s="41">
        <v>1</v>
      </c>
      <c r="N33" s="28">
        <f>L33+M33</f>
        <v>1</v>
      </c>
      <c r="O33" s="28">
        <f>K33+N33</f>
        <v>1</v>
      </c>
      <c r="P33" s="30"/>
      <c r="Q33" s="34" t="s">
        <v>1184</v>
      </c>
      <c r="R33" s="34"/>
      <c r="S33" s="41">
        <v>0</v>
      </c>
      <c r="T33" s="33" t="str">
        <f t="shared" si="0"/>
        <v>No hay Programación</v>
      </c>
      <c r="U33" s="34" t="str">
        <f t="shared" si="1"/>
        <v>De acuerdo con lo programado</v>
      </c>
      <c r="V33" s="31"/>
      <c r="W33" s="41">
        <v>0</v>
      </c>
      <c r="X33" s="33" t="str">
        <f>IF(W33="","No hay ejecución",IF(AND(J33=0),"No hay Programación", W33/J33))</f>
        <v>No hay Programación</v>
      </c>
      <c r="Y33" s="34" t="str">
        <f t="shared" si="2"/>
        <v>De acuerdo con lo programado</v>
      </c>
      <c r="Z33" s="31"/>
      <c r="AA33" s="243">
        <v>1</v>
      </c>
      <c r="AB33" s="33" t="str">
        <f>IF(AA33="","No hay ejecución",IF(AND(L33=0),"No hay Programación", AA33/L33))</f>
        <v>No hay Programación</v>
      </c>
      <c r="AC33" s="34" t="str">
        <f t="shared" si="3"/>
        <v>De acuerdo con lo programado</v>
      </c>
      <c r="AD33" s="36" t="s">
        <v>1187</v>
      </c>
      <c r="AE33" s="41">
        <v>0</v>
      </c>
      <c r="AF33" s="33">
        <f>IF(AE33="","No hay ejecución",IF(AND(M33=0),"No hay Programación", AE33/M33))</f>
        <v>0</v>
      </c>
      <c r="AG33" s="34" t="str">
        <f t="shared" si="4"/>
        <v>En riesgo en cumplimiento</v>
      </c>
      <c r="AH33" s="34" t="s">
        <v>1188</v>
      </c>
      <c r="AI33" s="32">
        <f t="shared" si="5"/>
        <v>1</v>
      </c>
      <c r="AJ33" s="37">
        <f t="shared" si="6"/>
        <v>1</v>
      </c>
      <c r="AK33" s="34" t="str">
        <f t="shared" ref="AK33:AK42" si="7">IF(AI26="No hay ejecución","NA",IF(AI26&gt;=85%,"Cumplio",IF(AI26&lt;84.99%,"No cumplio")))</f>
        <v>No cumplio</v>
      </c>
      <c r="AL33" s="34"/>
    </row>
    <row r="34" spans="1:38" s="244" customFormat="1" ht="47.55" customHeight="1" thickTop="1" thickBot="1">
      <c r="A34" s="142">
        <f t="shared" ref="A34:A42" si="8">A33+1</f>
        <v>3</v>
      </c>
      <c r="B34" s="143">
        <v>0</v>
      </c>
      <c r="C34" s="143">
        <v>0</v>
      </c>
      <c r="D34" s="143">
        <v>0</v>
      </c>
      <c r="E34" s="143">
        <v>0</v>
      </c>
      <c r="F34" s="44" t="s">
        <v>1189</v>
      </c>
      <c r="G34" s="40" t="s">
        <v>499</v>
      </c>
      <c r="H34" s="40" t="s">
        <v>386</v>
      </c>
      <c r="I34" s="41">
        <v>1</v>
      </c>
      <c r="J34" s="41">
        <v>2</v>
      </c>
      <c r="K34" s="28">
        <f t="shared" ref="K34:K42" si="9">I34+J34</f>
        <v>3</v>
      </c>
      <c r="L34" s="41">
        <v>1</v>
      </c>
      <c r="M34" s="41">
        <v>1</v>
      </c>
      <c r="N34" s="28">
        <f t="shared" ref="N34:N42" si="10">L34+M34</f>
        <v>2</v>
      </c>
      <c r="O34" s="28">
        <f t="shared" ref="O34:O42" si="11">K34+N34</f>
        <v>5</v>
      </c>
      <c r="P34" s="30"/>
      <c r="Q34" s="34" t="s">
        <v>1184</v>
      </c>
      <c r="R34" s="34"/>
      <c r="S34" s="41">
        <v>1</v>
      </c>
      <c r="T34" s="33">
        <f t="shared" si="0"/>
        <v>1</v>
      </c>
      <c r="U34" s="34" t="str">
        <f t="shared" si="1"/>
        <v>De acuerdo con lo programado</v>
      </c>
      <c r="V34" s="31"/>
      <c r="W34" s="41">
        <v>2</v>
      </c>
      <c r="X34" s="33">
        <f t="shared" ref="X34:X42" si="12">IF(W34="","No hay ejecución",IF(AND(J34=0),"No hay Programación", W34/J34))</f>
        <v>1</v>
      </c>
      <c r="Y34" s="34" t="str">
        <f t="shared" si="2"/>
        <v>De acuerdo con lo programado</v>
      </c>
      <c r="Z34" s="31"/>
      <c r="AA34" s="243">
        <v>100</v>
      </c>
      <c r="AB34" s="33">
        <f t="shared" ref="AB34:AB42" si="13">IF(AA34="","No hay ejecución",IF(AND(L34=0),"No hay Programación", AA34/L34))</f>
        <v>100</v>
      </c>
      <c r="AC34" s="34" t="str">
        <f t="shared" si="3"/>
        <v>De acuerdo con lo programado</v>
      </c>
      <c r="AD34" s="36" t="s">
        <v>1190</v>
      </c>
      <c r="AE34" s="41">
        <v>1</v>
      </c>
      <c r="AF34" s="33">
        <f t="shared" ref="AF34:AF42" si="14">IF(AE34="","No hay ejecución",IF(AND(M34=0),"No hay Programación", AE34/M34))</f>
        <v>1</v>
      </c>
      <c r="AG34" s="34" t="str">
        <f t="shared" si="4"/>
        <v>De acuerdo con lo programado</v>
      </c>
      <c r="AH34" s="34"/>
      <c r="AI34" s="32">
        <f t="shared" si="5"/>
        <v>104</v>
      </c>
      <c r="AJ34" s="37">
        <f t="shared" si="6"/>
        <v>20.8</v>
      </c>
      <c r="AK34" s="34" t="str">
        <f t="shared" si="7"/>
        <v>No cumplio</v>
      </c>
      <c r="AL34" s="34"/>
    </row>
    <row r="35" spans="1:38" s="244" customFormat="1" ht="47.55" customHeight="1" thickTop="1" thickBot="1">
      <c r="A35" s="142">
        <f t="shared" si="8"/>
        <v>4</v>
      </c>
      <c r="B35" s="143">
        <v>0</v>
      </c>
      <c r="C35" s="143">
        <v>0</v>
      </c>
      <c r="D35" s="143">
        <v>0</v>
      </c>
      <c r="E35" s="143">
        <v>0</v>
      </c>
      <c r="F35" s="44" t="s">
        <v>1191</v>
      </c>
      <c r="G35" s="40" t="s">
        <v>499</v>
      </c>
      <c r="H35" s="40" t="s">
        <v>386</v>
      </c>
      <c r="I35" s="41">
        <v>1</v>
      </c>
      <c r="J35" s="41">
        <v>1</v>
      </c>
      <c r="K35" s="28">
        <f t="shared" si="9"/>
        <v>2</v>
      </c>
      <c r="L35" s="41">
        <v>1</v>
      </c>
      <c r="M35" s="41">
        <v>1</v>
      </c>
      <c r="N35" s="28">
        <f t="shared" si="10"/>
        <v>2</v>
      </c>
      <c r="O35" s="28">
        <f t="shared" si="11"/>
        <v>4</v>
      </c>
      <c r="P35" s="30"/>
      <c r="Q35" s="34" t="s">
        <v>1184</v>
      </c>
      <c r="R35" s="34"/>
      <c r="S35" s="41">
        <v>1</v>
      </c>
      <c r="T35" s="33">
        <f t="shared" si="0"/>
        <v>1</v>
      </c>
      <c r="U35" s="34" t="str">
        <f t="shared" si="1"/>
        <v>De acuerdo con lo programado</v>
      </c>
      <c r="V35" s="31"/>
      <c r="W35" s="41">
        <v>1</v>
      </c>
      <c r="X35" s="33">
        <f t="shared" si="12"/>
        <v>1</v>
      </c>
      <c r="Y35" s="34" t="str">
        <f t="shared" si="2"/>
        <v>De acuerdo con lo programado</v>
      </c>
      <c r="Z35" s="31"/>
      <c r="AA35" s="243">
        <v>100</v>
      </c>
      <c r="AB35" s="33">
        <f t="shared" si="13"/>
        <v>100</v>
      </c>
      <c r="AC35" s="34" t="str">
        <f t="shared" si="3"/>
        <v>De acuerdo con lo programado</v>
      </c>
      <c r="AD35" s="36" t="s">
        <v>1192</v>
      </c>
      <c r="AE35" s="41">
        <v>2</v>
      </c>
      <c r="AF35" s="33">
        <f t="shared" si="14"/>
        <v>2</v>
      </c>
      <c r="AG35" s="34" t="str">
        <f t="shared" si="4"/>
        <v>De acuerdo con lo programado</v>
      </c>
      <c r="AH35" s="34"/>
      <c r="AI35" s="32">
        <f t="shared" si="5"/>
        <v>104</v>
      </c>
      <c r="AJ35" s="37">
        <f t="shared" si="6"/>
        <v>26</v>
      </c>
      <c r="AK35" s="34" t="str">
        <f t="shared" si="7"/>
        <v>Cumplio</v>
      </c>
      <c r="AL35" s="34"/>
    </row>
    <row r="36" spans="1:38" s="244" customFormat="1" ht="47.55" customHeight="1" thickTop="1" thickBot="1">
      <c r="A36" s="142">
        <f t="shared" si="8"/>
        <v>5</v>
      </c>
      <c r="B36" s="143">
        <v>0</v>
      </c>
      <c r="C36" s="143">
        <v>0</v>
      </c>
      <c r="D36" s="143">
        <v>0</v>
      </c>
      <c r="E36" s="143">
        <v>0</v>
      </c>
      <c r="F36" s="44" t="s">
        <v>1193</v>
      </c>
      <c r="G36" s="40" t="s">
        <v>1194</v>
      </c>
      <c r="H36" s="40" t="s">
        <v>200</v>
      </c>
      <c r="I36" s="41">
        <v>0</v>
      </c>
      <c r="J36" s="41">
        <v>0</v>
      </c>
      <c r="K36" s="28">
        <f t="shared" si="9"/>
        <v>0</v>
      </c>
      <c r="L36" s="41">
        <v>1</v>
      </c>
      <c r="M36" s="41">
        <v>1</v>
      </c>
      <c r="N36" s="28">
        <f t="shared" si="10"/>
        <v>2</v>
      </c>
      <c r="O36" s="28">
        <f t="shared" si="11"/>
        <v>2</v>
      </c>
      <c r="P36" s="30"/>
      <c r="Q36" s="34" t="s">
        <v>1184</v>
      </c>
      <c r="R36" s="34"/>
      <c r="S36" s="41">
        <v>0</v>
      </c>
      <c r="T36" s="33" t="str">
        <f t="shared" si="0"/>
        <v>No hay Programación</v>
      </c>
      <c r="U36" s="34" t="str">
        <f t="shared" si="1"/>
        <v>De acuerdo con lo programado</v>
      </c>
      <c r="V36" s="31"/>
      <c r="W36" s="41"/>
      <c r="X36" s="33" t="str">
        <f t="shared" si="12"/>
        <v>No hay ejecución</v>
      </c>
      <c r="Y36" s="34" t="str">
        <f t="shared" si="2"/>
        <v>NA</v>
      </c>
      <c r="Z36" s="31"/>
      <c r="AA36" s="243">
        <v>1</v>
      </c>
      <c r="AB36" s="33">
        <f t="shared" si="13"/>
        <v>1</v>
      </c>
      <c r="AC36" s="34" t="str">
        <f t="shared" si="3"/>
        <v>De acuerdo con lo programado</v>
      </c>
      <c r="AD36" s="36" t="s">
        <v>1195</v>
      </c>
      <c r="AE36" s="41">
        <v>2</v>
      </c>
      <c r="AF36" s="33">
        <f t="shared" si="14"/>
        <v>2</v>
      </c>
      <c r="AG36" s="34" t="str">
        <f t="shared" si="4"/>
        <v>De acuerdo con lo programado</v>
      </c>
      <c r="AH36" s="34"/>
      <c r="AI36" s="32">
        <f t="shared" si="5"/>
        <v>3</v>
      </c>
      <c r="AJ36" s="37">
        <f t="shared" si="6"/>
        <v>1.5</v>
      </c>
      <c r="AK36" s="34" t="str">
        <f t="shared" si="7"/>
        <v>No cumplio</v>
      </c>
      <c r="AL36" s="34"/>
    </row>
    <row r="37" spans="1:38" s="244" customFormat="1" ht="47.55" customHeight="1" thickTop="1" thickBot="1">
      <c r="A37" s="142">
        <f t="shared" si="8"/>
        <v>6</v>
      </c>
      <c r="B37" s="143">
        <v>0</v>
      </c>
      <c r="C37" s="143">
        <v>0</v>
      </c>
      <c r="D37" s="143">
        <v>0</v>
      </c>
      <c r="E37" s="143">
        <v>0</v>
      </c>
      <c r="F37" s="44" t="s">
        <v>1196</v>
      </c>
      <c r="G37" s="40" t="s">
        <v>470</v>
      </c>
      <c r="H37" s="34" t="s">
        <v>1197</v>
      </c>
      <c r="I37" s="41">
        <v>0</v>
      </c>
      <c r="J37" s="41">
        <v>0</v>
      </c>
      <c r="K37" s="28">
        <f t="shared" si="9"/>
        <v>0</v>
      </c>
      <c r="L37" s="41">
        <v>2</v>
      </c>
      <c r="M37" s="41">
        <v>0</v>
      </c>
      <c r="N37" s="28">
        <f t="shared" si="10"/>
        <v>2</v>
      </c>
      <c r="O37" s="28">
        <f t="shared" si="11"/>
        <v>2</v>
      </c>
      <c r="P37" s="30"/>
      <c r="Q37" s="34" t="s">
        <v>1184</v>
      </c>
      <c r="R37" s="34"/>
      <c r="S37" s="41">
        <v>0</v>
      </c>
      <c r="T37" s="33" t="str">
        <f t="shared" si="0"/>
        <v>No hay Programación</v>
      </c>
      <c r="U37" s="34" t="str">
        <f t="shared" si="1"/>
        <v>De acuerdo con lo programado</v>
      </c>
      <c r="V37" s="31"/>
      <c r="W37" s="41"/>
      <c r="X37" s="33" t="str">
        <f t="shared" si="12"/>
        <v>No hay ejecución</v>
      </c>
      <c r="Y37" s="34" t="str">
        <f t="shared" si="2"/>
        <v>NA</v>
      </c>
      <c r="Z37" s="31"/>
      <c r="AA37" s="243">
        <v>100</v>
      </c>
      <c r="AB37" s="33">
        <f t="shared" si="13"/>
        <v>50</v>
      </c>
      <c r="AC37" s="34" t="str">
        <f t="shared" si="3"/>
        <v>De acuerdo con lo programado</v>
      </c>
      <c r="AD37" s="36" t="s">
        <v>1198</v>
      </c>
      <c r="AE37" s="41"/>
      <c r="AF37" s="33" t="str">
        <f t="shared" si="14"/>
        <v>No hay ejecución</v>
      </c>
      <c r="AG37" s="34" t="str">
        <f t="shared" si="4"/>
        <v>NA</v>
      </c>
      <c r="AH37" s="34"/>
      <c r="AI37" s="32">
        <f t="shared" si="5"/>
        <v>100</v>
      </c>
      <c r="AJ37" s="37">
        <f t="shared" si="6"/>
        <v>50</v>
      </c>
      <c r="AK37" s="34" t="str">
        <f t="shared" si="7"/>
        <v>Cumplio</v>
      </c>
      <c r="AL37" s="34"/>
    </row>
    <row r="38" spans="1:38" s="244" customFormat="1" ht="47.55" customHeight="1" thickTop="1" thickBot="1">
      <c r="A38" s="142">
        <f t="shared" si="8"/>
        <v>7</v>
      </c>
      <c r="B38" s="143">
        <v>0</v>
      </c>
      <c r="C38" s="143">
        <v>0</v>
      </c>
      <c r="D38" s="143">
        <v>0</v>
      </c>
      <c r="E38" s="143">
        <v>0</v>
      </c>
      <c r="F38" s="44" t="s">
        <v>1199</v>
      </c>
      <c r="G38" s="40" t="s">
        <v>100</v>
      </c>
      <c r="H38" s="40" t="s">
        <v>200</v>
      </c>
      <c r="I38" s="41">
        <v>0</v>
      </c>
      <c r="J38" s="41">
        <v>0</v>
      </c>
      <c r="K38" s="28">
        <f t="shared" si="9"/>
        <v>0</v>
      </c>
      <c r="L38" s="41">
        <v>1</v>
      </c>
      <c r="M38" s="41">
        <v>1</v>
      </c>
      <c r="N38" s="28">
        <f t="shared" si="10"/>
        <v>2</v>
      </c>
      <c r="O38" s="28">
        <f t="shared" si="11"/>
        <v>2</v>
      </c>
      <c r="P38" s="30"/>
      <c r="Q38" s="34" t="s">
        <v>1184</v>
      </c>
      <c r="R38" s="34"/>
      <c r="S38" s="41">
        <v>0</v>
      </c>
      <c r="T38" s="33" t="str">
        <f t="shared" si="0"/>
        <v>No hay Programación</v>
      </c>
      <c r="U38" s="34" t="str">
        <f t="shared" si="1"/>
        <v>De acuerdo con lo programado</v>
      </c>
      <c r="V38" s="31"/>
      <c r="W38" s="41"/>
      <c r="X38" s="33" t="str">
        <f t="shared" si="12"/>
        <v>No hay ejecución</v>
      </c>
      <c r="Y38" s="34" t="str">
        <f t="shared" si="2"/>
        <v>NA</v>
      </c>
      <c r="Z38" s="31"/>
      <c r="AA38" s="243">
        <v>100</v>
      </c>
      <c r="AB38" s="33">
        <f t="shared" si="13"/>
        <v>100</v>
      </c>
      <c r="AC38" s="34" t="str">
        <f t="shared" si="3"/>
        <v>De acuerdo con lo programado</v>
      </c>
      <c r="AD38" s="36" t="s">
        <v>1200</v>
      </c>
      <c r="AE38" s="41">
        <v>1</v>
      </c>
      <c r="AF38" s="33">
        <f t="shared" si="14"/>
        <v>1</v>
      </c>
      <c r="AG38" s="34" t="str">
        <f t="shared" si="4"/>
        <v>De acuerdo con lo programado</v>
      </c>
      <c r="AH38" s="34"/>
      <c r="AI38" s="32">
        <f t="shared" si="5"/>
        <v>101</v>
      </c>
      <c r="AJ38" s="37">
        <f t="shared" si="6"/>
        <v>50.5</v>
      </c>
      <c r="AK38" s="34" t="str">
        <f t="shared" si="7"/>
        <v>No cumplio</v>
      </c>
      <c r="AL38" s="34"/>
    </row>
    <row r="39" spans="1:38" s="244" customFormat="1" ht="47.55" customHeight="1" thickTop="1" thickBot="1">
      <c r="A39" s="142">
        <f t="shared" si="8"/>
        <v>8</v>
      </c>
      <c r="B39" s="143">
        <v>0</v>
      </c>
      <c r="C39" s="143">
        <v>0</v>
      </c>
      <c r="D39" s="143">
        <v>0</v>
      </c>
      <c r="E39" s="143">
        <v>0</v>
      </c>
      <c r="F39" s="44" t="s">
        <v>1201</v>
      </c>
      <c r="G39" s="40" t="s">
        <v>233</v>
      </c>
      <c r="H39" s="34" t="s">
        <v>297</v>
      </c>
      <c r="I39" s="41">
        <v>0</v>
      </c>
      <c r="J39" s="41">
        <v>0</v>
      </c>
      <c r="K39" s="28">
        <f t="shared" si="9"/>
        <v>0</v>
      </c>
      <c r="L39" s="41">
        <v>0</v>
      </c>
      <c r="M39" s="41">
        <v>1</v>
      </c>
      <c r="N39" s="28">
        <f t="shared" si="10"/>
        <v>1</v>
      </c>
      <c r="O39" s="28">
        <f t="shared" si="11"/>
        <v>1</v>
      </c>
      <c r="P39" s="30"/>
      <c r="Q39" s="34" t="s">
        <v>1184</v>
      </c>
      <c r="R39" s="34"/>
      <c r="S39" s="41">
        <v>0</v>
      </c>
      <c r="T39" s="33" t="str">
        <f t="shared" si="0"/>
        <v>No hay Programación</v>
      </c>
      <c r="U39" s="34" t="str">
        <f t="shared" si="1"/>
        <v>De acuerdo con lo programado</v>
      </c>
      <c r="V39" s="31"/>
      <c r="W39" s="41"/>
      <c r="X39" s="33" t="str">
        <f t="shared" si="12"/>
        <v>No hay ejecución</v>
      </c>
      <c r="Y39" s="34" t="str">
        <f t="shared" si="2"/>
        <v>NA</v>
      </c>
      <c r="Z39" s="31"/>
      <c r="AA39" s="243">
        <v>0</v>
      </c>
      <c r="AB39" s="33" t="str">
        <f t="shared" si="13"/>
        <v>No hay Programación</v>
      </c>
      <c r="AC39" s="34" t="str">
        <f t="shared" si="3"/>
        <v>De acuerdo con lo programado</v>
      </c>
      <c r="AD39" s="36" t="s">
        <v>1202</v>
      </c>
      <c r="AE39" s="41">
        <v>1</v>
      </c>
      <c r="AF39" s="33">
        <f t="shared" si="14"/>
        <v>1</v>
      </c>
      <c r="AG39" s="34" t="str">
        <f t="shared" si="4"/>
        <v>De acuerdo con lo programado</v>
      </c>
      <c r="AH39" s="34" t="s">
        <v>1203</v>
      </c>
      <c r="AI39" s="32">
        <f t="shared" si="5"/>
        <v>1</v>
      </c>
      <c r="AJ39" s="37">
        <f t="shared" si="6"/>
        <v>1</v>
      </c>
      <c r="AK39" s="34" t="str">
        <f t="shared" si="7"/>
        <v>Cumplio</v>
      </c>
      <c r="AL39" s="34"/>
    </row>
    <row r="40" spans="1:38" s="244" customFormat="1" ht="47.55" customHeight="1" thickTop="1" thickBot="1">
      <c r="A40" s="142">
        <f t="shared" si="8"/>
        <v>9</v>
      </c>
      <c r="B40" s="143">
        <v>0</v>
      </c>
      <c r="C40" s="143">
        <v>0</v>
      </c>
      <c r="D40" s="143">
        <v>0</v>
      </c>
      <c r="E40" s="143">
        <v>0</v>
      </c>
      <c r="F40" s="44" t="s">
        <v>1204</v>
      </c>
      <c r="G40" s="40" t="s">
        <v>489</v>
      </c>
      <c r="H40" s="34" t="s">
        <v>1205</v>
      </c>
      <c r="I40" s="41">
        <v>0</v>
      </c>
      <c r="J40" s="41">
        <v>1</v>
      </c>
      <c r="K40" s="28">
        <f t="shared" si="9"/>
        <v>1</v>
      </c>
      <c r="L40" s="41">
        <v>1</v>
      </c>
      <c r="M40" s="41">
        <v>1</v>
      </c>
      <c r="N40" s="28">
        <f t="shared" si="10"/>
        <v>2</v>
      </c>
      <c r="O40" s="28">
        <f t="shared" si="11"/>
        <v>3</v>
      </c>
      <c r="P40" s="30"/>
      <c r="Q40" s="34" t="s">
        <v>1184</v>
      </c>
      <c r="R40" s="34"/>
      <c r="S40" s="41">
        <v>0</v>
      </c>
      <c r="T40" s="33" t="str">
        <f t="shared" si="0"/>
        <v>No hay Programación</v>
      </c>
      <c r="U40" s="34" t="str">
        <f t="shared" si="1"/>
        <v>De acuerdo con lo programado</v>
      </c>
      <c r="V40" s="31"/>
      <c r="W40" s="41">
        <v>1</v>
      </c>
      <c r="X40" s="33">
        <f t="shared" si="12"/>
        <v>1</v>
      </c>
      <c r="Y40" s="34" t="str">
        <f t="shared" si="2"/>
        <v>De acuerdo con lo programado</v>
      </c>
      <c r="Z40" s="31"/>
      <c r="AA40" s="243">
        <v>0</v>
      </c>
      <c r="AB40" s="33">
        <f t="shared" si="13"/>
        <v>0</v>
      </c>
      <c r="AC40" s="34" t="str">
        <f t="shared" si="3"/>
        <v>En riesgo en cumplimiento</v>
      </c>
      <c r="AD40" s="36" t="s">
        <v>1206</v>
      </c>
      <c r="AE40" s="41">
        <v>1</v>
      </c>
      <c r="AF40" s="33">
        <f t="shared" si="14"/>
        <v>1</v>
      </c>
      <c r="AG40" s="34" t="str">
        <f t="shared" si="4"/>
        <v>De acuerdo con lo programado</v>
      </c>
      <c r="AH40" s="34" t="s">
        <v>1207</v>
      </c>
      <c r="AI40" s="32">
        <f t="shared" si="5"/>
        <v>2</v>
      </c>
      <c r="AJ40" s="37">
        <f t="shared" si="6"/>
        <v>0.66666666666666663</v>
      </c>
      <c r="AK40" s="34" t="str">
        <f t="shared" si="7"/>
        <v>Cumplio</v>
      </c>
      <c r="AL40" s="34"/>
    </row>
    <row r="41" spans="1:38" s="244" customFormat="1" ht="47.55" customHeight="1" thickTop="1" thickBot="1">
      <c r="A41" s="142">
        <f t="shared" si="8"/>
        <v>10</v>
      </c>
      <c r="B41" s="143">
        <v>0</v>
      </c>
      <c r="C41" s="143">
        <v>0</v>
      </c>
      <c r="D41" s="143">
        <v>0</v>
      </c>
      <c r="E41" s="143">
        <v>0</v>
      </c>
      <c r="F41" s="44" t="s">
        <v>1208</v>
      </c>
      <c r="G41" s="40" t="s">
        <v>100</v>
      </c>
      <c r="H41" s="34" t="s">
        <v>297</v>
      </c>
      <c r="I41" s="41">
        <v>0</v>
      </c>
      <c r="J41" s="41">
        <v>1</v>
      </c>
      <c r="K41" s="28">
        <f t="shared" si="9"/>
        <v>1</v>
      </c>
      <c r="L41" s="41">
        <v>3</v>
      </c>
      <c r="M41" s="41">
        <v>0</v>
      </c>
      <c r="N41" s="28">
        <f t="shared" si="10"/>
        <v>3</v>
      </c>
      <c r="O41" s="28">
        <f t="shared" si="11"/>
        <v>4</v>
      </c>
      <c r="P41" s="30"/>
      <c r="Q41" s="34" t="s">
        <v>1184</v>
      </c>
      <c r="R41" s="34"/>
      <c r="S41" s="41">
        <v>0</v>
      </c>
      <c r="T41" s="33" t="str">
        <f t="shared" si="0"/>
        <v>No hay Programación</v>
      </c>
      <c r="U41" s="34" t="str">
        <f t="shared" si="1"/>
        <v>De acuerdo con lo programado</v>
      </c>
      <c r="V41" s="31"/>
      <c r="W41" s="41">
        <v>1</v>
      </c>
      <c r="X41" s="33">
        <f t="shared" si="12"/>
        <v>1</v>
      </c>
      <c r="Y41" s="34" t="str">
        <f t="shared" si="2"/>
        <v>De acuerdo con lo programado</v>
      </c>
      <c r="Z41" s="31"/>
      <c r="AA41" s="243">
        <v>0</v>
      </c>
      <c r="AB41" s="33">
        <f t="shared" si="13"/>
        <v>0</v>
      </c>
      <c r="AC41" s="34" t="str">
        <f t="shared" si="3"/>
        <v>En riesgo en cumplimiento</v>
      </c>
      <c r="AD41" s="36" t="s">
        <v>1206</v>
      </c>
      <c r="AE41" s="41"/>
      <c r="AF41" s="33" t="str">
        <f t="shared" si="14"/>
        <v>No hay ejecución</v>
      </c>
      <c r="AG41" s="34" t="str">
        <f t="shared" si="4"/>
        <v>NA</v>
      </c>
      <c r="AH41" s="34"/>
      <c r="AI41" s="32">
        <f t="shared" si="5"/>
        <v>1</v>
      </c>
      <c r="AJ41" s="37">
        <f t="shared" si="6"/>
        <v>0.25</v>
      </c>
      <c r="AK41" s="34" t="str">
        <f t="shared" si="7"/>
        <v>Cumplio</v>
      </c>
      <c r="AL41" s="34"/>
    </row>
    <row r="42" spans="1:38" s="244" customFormat="1" ht="47.55" customHeight="1" thickTop="1" thickBot="1">
      <c r="A42" s="142">
        <f t="shared" si="8"/>
        <v>11</v>
      </c>
      <c r="B42" s="143">
        <v>0</v>
      </c>
      <c r="C42" s="143">
        <v>0</v>
      </c>
      <c r="D42" s="143">
        <v>0</v>
      </c>
      <c r="E42" s="143">
        <v>0</v>
      </c>
      <c r="F42" s="44" t="s">
        <v>1209</v>
      </c>
      <c r="G42" s="40" t="s">
        <v>100</v>
      </c>
      <c r="H42" s="34" t="s">
        <v>297</v>
      </c>
      <c r="I42" s="41">
        <v>0</v>
      </c>
      <c r="J42" s="41">
        <v>0</v>
      </c>
      <c r="K42" s="28">
        <f t="shared" si="9"/>
        <v>0</v>
      </c>
      <c r="L42" s="41">
        <v>2</v>
      </c>
      <c r="M42" s="41">
        <v>2</v>
      </c>
      <c r="N42" s="28">
        <f t="shared" si="10"/>
        <v>4</v>
      </c>
      <c r="O42" s="28">
        <f t="shared" si="11"/>
        <v>4</v>
      </c>
      <c r="P42" s="30"/>
      <c r="Q42" s="34" t="s">
        <v>1184</v>
      </c>
      <c r="R42" s="34"/>
      <c r="S42" s="41">
        <v>0</v>
      </c>
      <c r="T42" s="33" t="str">
        <f t="shared" si="0"/>
        <v>No hay Programación</v>
      </c>
      <c r="U42" s="34" t="str">
        <f t="shared" si="1"/>
        <v>De acuerdo con lo programado</v>
      </c>
      <c r="V42" s="31"/>
      <c r="W42" s="41">
        <v>0</v>
      </c>
      <c r="X42" s="33" t="str">
        <f t="shared" si="12"/>
        <v>No hay Programación</v>
      </c>
      <c r="Y42" s="34" t="str">
        <f t="shared" si="2"/>
        <v>De acuerdo con lo programado</v>
      </c>
      <c r="Z42" s="31"/>
      <c r="AA42" s="243">
        <v>0</v>
      </c>
      <c r="AB42" s="33">
        <f t="shared" si="13"/>
        <v>0</v>
      </c>
      <c r="AC42" s="34" t="str">
        <f t="shared" si="3"/>
        <v>En riesgo en cumplimiento</v>
      </c>
      <c r="AD42" s="36" t="s">
        <v>1210</v>
      </c>
      <c r="AE42" s="41">
        <v>2</v>
      </c>
      <c r="AF42" s="33">
        <f t="shared" si="14"/>
        <v>1</v>
      </c>
      <c r="AG42" s="34" t="str">
        <f t="shared" si="4"/>
        <v>De acuerdo con lo programado</v>
      </c>
      <c r="AH42" s="34" t="s">
        <v>1211</v>
      </c>
      <c r="AI42" s="32">
        <f t="shared" si="5"/>
        <v>2</v>
      </c>
      <c r="AJ42" s="37">
        <f t="shared" si="6"/>
        <v>0.5</v>
      </c>
      <c r="AK42" s="34" t="str">
        <f t="shared" si="7"/>
        <v>Cumplio</v>
      </c>
      <c r="AL42" s="34"/>
    </row>
    <row r="43" spans="1:38" s="133" customFormat="1" ht="47.55" customHeight="1" thickTop="1" thickBot="1">
      <c r="A43" s="158" t="s">
        <v>510</v>
      </c>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9"/>
      <c r="AB43" s="158"/>
      <c r="AC43" s="158"/>
      <c r="AD43" s="159"/>
      <c r="AE43" s="158"/>
      <c r="AF43" s="158"/>
      <c r="AG43" s="158"/>
      <c r="AH43" s="158"/>
      <c r="AI43" s="158"/>
      <c r="AJ43" s="158"/>
      <c r="AK43" s="34"/>
      <c r="AL43" s="158"/>
    </row>
    <row r="44" spans="1:38" s="133" customFormat="1" ht="47.55" customHeight="1" thickTop="1" thickBot="1">
      <c r="A44" s="142">
        <f>A42</f>
        <v>11</v>
      </c>
      <c r="B44" s="143">
        <v>0</v>
      </c>
      <c r="C44" s="143">
        <v>0</v>
      </c>
      <c r="D44" s="143">
        <v>0</v>
      </c>
      <c r="E44" s="143">
        <v>0</v>
      </c>
      <c r="F44" s="44" t="s">
        <v>1212</v>
      </c>
      <c r="G44" s="40" t="s">
        <v>1068</v>
      </c>
      <c r="H44" s="34" t="s">
        <v>1213</v>
      </c>
      <c r="I44" s="41">
        <v>0</v>
      </c>
      <c r="J44" s="41">
        <v>0</v>
      </c>
      <c r="K44" s="28">
        <f>I44+J44</f>
        <v>0</v>
      </c>
      <c r="L44" s="41">
        <v>0</v>
      </c>
      <c r="M44" s="41">
        <v>0</v>
      </c>
      <c r="N44" s="28">
        <f>L44+M44</f>
        <v>0</v>
      </c>
      <c r="O44" s="28">
        <f>K44+N44</f>
        <v>0</v>
      </c>
      <c r="P44" s="30"/>
      <c r="Q44" s="34" t="s">
        <v>1184</v>
      </c>
      <c r="R44" s="34"/>
      <c r="S44" s="41">
        <v>23</v>
      </c>
      <c r="T44" s="33" t="str">
        <f t="shared" ref="T44:T47" si="15">IF(S44="","No hay ejecución",IF(AND(I44=0),"No hay Programación", S44/I44))</f>
        <v>No hay Programación</v>
      </c>
      <c r="U44" s="34" t="str">
        <f t="shared" si="1"/>
        <v>De acuerdo con lo programado</v>
      </c>
      <c r="V44" s="31"/>
      <c r="W44" s="41">
        <v>32</v>
      </c>
      <c r="X44" s="33" t="str">
        <f t="shared" ref="X44:X47" si="16">IF(W44="","No hay ejecución",IF(AND(J44=0),"No hay Programación", W44/J44))</f>
        <v>No hay Programación</v>
      </c>
      <c r="Y44" s="34" t="str">
        <f t="shared" si="2"/>
        <v>De acuerdo con lo programado</v>
      </c>
      <c r="Z44" s="31"/>
      <c r="AA44" s="243">
        <v>35</v>
      </c>
      <c r="AB44" s="33" t="str">
        <f t="shared" ref="AB44:AB47" si="17">IF(AA44="","No hay ejecución",IF(AND(L44=0),"No hay Programación", AA44/L44))</f>
        <v>No hay Programación</v>
      </c>
      <c r="AC44" s="34" t="str">
        <f t="shared" si="3"/>
        <v>De acuerdo con lo programado</v>
      </c>
      <c r="AD44" s="36"/>
      <c r="AE44" s="41">
        <v>100</v>
      </c>
      <c r="AF44" s="33" t="str">
        <f t="shared" ref="AF44:AF47" si="18">IF(AE44="","No hay ejecución",IF(AND(M44=0),"No hay Programación", AE44/M44))</f>
        <v>No hay Programación</v>
      </c>
      <c r="AG44" s="34" t="str">
        <f t="shared" si="4"/>
        <v>De acuerdo con lo programado</v>
      </c>
      <c r="AH44" s="34"/>
      <c r="AI44" s="32">
        <f>AE44+AA44+W44+S44</f>
        <v>190</v>
      </c>
      <c r="AJ44" s="37" t="str">
        <f>IF(AI44="","No hay ejecución",IF(AND(O44=0),"No hay Programación", AI44/O44))</f>
        <v>No hay Programación</v>
      </c>
      <c r="AK44" s="34" t="str">
        <f t="shared" ref="AK44:AK47" si="19">IF(AJ44="No hay ejecución","NA",IF(AJ44&gt;=90%,"Cumplio",IF(AJ44&lt;89.99%,"No cumplio")))</f>
        <v>Cumplio</v>
      </c>
      <c r="AL44" s="34"/>
    </row>
    <row r="45" spans="1:38" s="133" customFormat="1" ht="47.55" customHeight="1" thickTop="1" thickBot="1">
      <c r="A45" s="142" t="str">
        <f>A43</f>
        <v>Actividades no programables 12</v>
      </c>
      <c r="B45" s="143">
        <v>0</v>
      </c>
      <c r="C45" s="143">
        <v>0</v>
      </c>
      <c r="D45" s="143">
        <v>0</v>
      </c>
      <c r="E45" s="143">
        <v>0</v>
      </c>
      <c r="F45" s="44" t="s">
        <v>1214</v>
      </c>
      <c r="G45" s="40" t="s">
        <v>1068</v>
      </c>
      <c r="H45" s="34" t="s">
        <v>1213</v>
      </c>
      <c r="I45" s="41">
        <v>0</v>
      </c>
      <c r="J45" s="41">
        <v>0</v>
      </c>
      <c r="K45" s="28">
        <f>I45+J45</f>
        <v>0</v>
      </c>
      <c r="L45" s="41">
        <v>0</v>
      </c>
      <c r="M45" s="41">
        <v>0</v>
      </c>
      <c r="N45" s="28">
        <f>L45+M45</f>
        <v>0</v>
      </c>
      <c r="O45" s="28">
        <f>K45+N45</f>
        <v>0</v>
      </c>
      <c r="P45" s="30"/>
      <c r="Q45" s="34" t="s">
        <v>1184</v>
      </c>
      <c r="R45" s="34"/>
      <c r="S45" s="41">
        <v>3</v>
      </c>
      <c r="T45" s="33" t="str">
        <f t="shared" si="15"/>
        <v>No hay Programación</v>
      </c>
      <c r="U45" s="34" t="str">
        <f t="shared" si="1"/>
        <v>De acuerdo con lo programado</v>
      </c>
      <c r="V45" s="31"/>
      <c r="W45" s="41">
        <v>3</v>
      </c>
      <c r="X45" s="33" t="str">
        <f t="shared" si="16"/>
        <v>No hay Programación</v>
      </c>
      <c r="Y45" s="34" t="str">
        <f t="shared" si="2"/>
        <v>De acuerdo con lo programado</v>
      </c>
      <c r="Z45" s="31"/>
      <c r="AA45" s="243">
        <v>5</v>
      </c>
      <c r="AB45" s="33" t="str">
        <f t="shared" si="17"/>
        <v>No hay Programación</v>
      </c>
      <c r="AC45" s="34" t="str">
        <f t="shared" si="3"/>
        <v>De acuerdo con lo programado</v>
      </c>
      <c r="AD45" s="36"/>
      <c r="AE45" s="41">
        <v>10</v>
      </c>
      <c r="AF45" s="33" t="str">
        <f t="shared" si="18"/>
        <v>No hay Programación</v>
      </c>
      <c r="AG45" s="34" t="str">
        <f t="shared" si="4"/>
        <v>De acuerdo con lo programado</v>
      </c>
      <c r="AH45" s="34"/>
      <c r="AI45" s="32">
        <f>AE45+AA45+W45+S45</f>
        <v>21</v>
      </c>
      <c r="AJ45" s="37" t="str">
        <f>IF(AI45="","No hay ejecución",IF(AND(O45=0),"No hay Programación", AI45/O45))</f>
        <v>No hay Programación</v>
      </c>
      <c r="AK45" s="34" t="str">
        <f t="shared" si="19"/>
        <v>Cumplio</v>
      </c>
      <c r="AL45" s="34"/>
    </row>
    <row r="46" spans="1:38" s="133" customFormat="1" ht="47.55" customHeight="1" thickTop="1" thickBot="1">
      <c r="A46" s="142">
        <f>A44+1</f>
        <v>12</v>
      </c>
      <c r="B46" s="143">
        <v>0</v>
      </c>
      <c r="C46" s="143">
        <v>0</v>
      </c>
      <c r="D46" s="143">
        <v>0</v>
      </c>
      <c r="E46" s="143">
        <v>0</v>
      </c>
      <c r="F46" s="44" t="s">
        <v>1215</v>
      </c>
      <c r="G46" s="40" t="s">
        <v>100</v>
      </c>
      <c r="H46" s="34" t="s">
        <v>297</v>
      </c>
      <c r="I46" s="41">
        <v>0</v>
      </c>
      <c r="J46" s="41">
        <v>0</v>
      </c>
      <c r="K46" s="28">
        <f>I46+J46</f>
        <v>0</v>
      </c>
      <c r="L46" s="41">
        <v>0</v>
      </c>
      <c r="M46" s="41">
        <v>0</v>
      </c>
      <c r="N46" s="28">
        <f>L46+M46</f>
        <v>0</v>
      </c>
      <c r="O46" s="28">
        <f>K46+N46</f>
        <v>0</v>
      </c>
      <c r="P46" s="30"/>
      <c r="Q46" s="34" t="s">
        <v>1184</v>
      </c>
      <c r="R46" s="34"/>
      <c r="S46" s="41">
        <v>2</v>
      </c>
      <c r="T46" s="33" t="str">
        <f t="shared" si="15"/>
        <v>No hay Programación</v>
      </c>
      <c r="U46" s="34" t="str">
        <f t="shared" si="1"/>
        <v>De acuerdo con lo programado</v>
      </c>
      <c r="V46" s="31"/>
      <c r="W46" s="41">
        <v>1</v>
      </c>
      <c r="X46" s="33" t="str">
        <f t="shared" si="16"/>
        <v>No hay Programación</v>
      </c>
      <c r="Y46" s="34" t="str">
        <f t="shared" si="2"/>
        <v>De acuerdo con lo programado</v>
      </c>
      <c r="Z46" s="31"/>
      <c r="AA46" s="243">
        <v>2</v>
      </c>
      <c r="AB46" s="33" t="str">
        <f t="shared" si="17"/>
        <v>No hay Programación</v>
      </c>
      <c r="AC46" s="34" t="str">
        <f t="shared" si="3"/>
        <v>De acuerdo con lo programado</v>
      </c>
      <c r="AD46" s="36"/>
      <c r="AE46" s="41">
        <v>1</v>
      </c>
      <c r="AF46" s="33" t="str">
        <f t="shared" si="18"/>
        <v>No hay Programación</v>
      </c>
      <c r="AG46" s="34" t="str">
        <f t="shared" si="4"/>
        <v>De acuerdo con lo programado</v>
      </c>
      <c r="AH46" s="34"/>
      <c r="AI46" s="32">
        <f>AE46+AA46+W46+S46</f>
        <v>6</v>
      </c>
      <c r="AJ46" s="37" t="str">
        <f>IF(AI46="","No hay ejecución",IF(AND(O46=0),"No hay Programación", AI46/O46))</f>
        <v>No hay Programación</v>
      </c>
      <c r="AK46" s="34" t="str">
        <f t="shared" si="19"/>
        <v>Cumplio</v>
      </c>
      <c r="AL46" s="34"/>
    </row>
    <row r="47" spans="1:38" s="133" customFormat="1" ht="47.55" customHeight="1" thickTop="1" thickBot="1">
      <c r="A47" s="142">
        <f>A46+1</f>
        <v>13</v>
      </c>
      <c r="B47" s="143">
        <v>0</v>
      </c>
      <c r="C47" s="143">
        <v>0</v>
      </c>
      <c r="D47" s="143">
        <v>0</v>
      </c>
      <c r="E47" s="143">
        <v>0</v>
      </c>
      <c r="F47" s="44" t="s">
        <v>1216</v>
      </c>
      <c r="G47" s="40" t="s">
        <v>100</v>
      </c>
      <c r="H47" s="34" t="s">
        <v>297</v>
      </c>
      <c r="I47" s="41">
        <v>0</v>
      </c>
      <c r="J47" s="41">
        <v>0</v>
      </c>
      <c r="K47" s="28">
        <f>I47+J47</f>
        <v>0</v>
      </c>
      <c r="L47" s="41">
        <v>0</v>
      </c>
      <c r="M47" s="41">
        <v>0</v>
      </c>
      <c r="N47" s="28">
        <f>L47+M47</f>
        <v>0</v>
      </c>
      <c r="O47" s="28">
        <f>K47+N47</f>
        <v>0</v>
      </c>
      <c r="P47" s="30"/>
      <c r="Q47" s="34" t="s">
        <v>1184</v>
      </c>
      <c r="R47" s="34"/>
      <c r="S47" s="41">
        <v>2</v>
      </c>
      <c r="T47" s="33" t="str">
        <f t="shared" si="15"/>
        <v>No hay Programación</v>
      </c>
      <c r="U47" s="34" t="str">
        <f t="shared" si="1"/>
        <v>De acuerdo con lo programado</v>
      </c>
      <c r="V47" s="31"/>
      <c r="W47" s="41">
        <v>1</v>
      </c>
      <c r="X47" s="33" t="str">
        <f t="shared" si="16"/>
        <v>No hay Programación</v>
      </c>
      <c r="Y47" s="34" t="str">
        <f t="shared" si="2"/>
        <v>De acuerdo con lo programado</v>
      </c>
      <c r="Z47" s="31"/>
      <c r="AA47" s="243">
        <v>5</v>
      </c>
      <c r="AB47" s="33" t="str">
        <f t="shared" si="17"/>
        <v>No hay Programación</v>
      </c>
      <c r="AC47" s="34" t="str">
        <f t="shared" si="3"/>
        <v>De acuerdo con lo programado</v>
      </c>
      <c r="AD47" s="36"/>
      <c r="AE47" s="41">
        <v>5</v>
      </c>
      <c r="AF47" s="33" t="str">
        <f t="shared" si="18"/>
        <v>No hay Programación</v>
      </c>
      <c r="AG47" s="34" t="str">
        <f t="shared" si="4"/>
        <v>De acuerdo con lo programado</v>
      </c>
      <c r="AH47" s="34"/>
      <c r="AI47" s="32">
        <f>AE47+AA47+W47+S47</f>
        <v>13</v>
      </c>
      <c r="AJ47" s="37" t="str">
        <f>IF(AI47="","No hay ejecución",IF(AND(O47=0),"No hay Programación", AI47/O47))</f>
        <v>No hay Programación</v>
      </c>
      <c r="AK47" s="34" t="str">
        <f t="shared" si="19"/>
        <v>Cumplio</v>
      </c>
      <c r="AL47" s="34"/>
    </row>
    <row r="48" spans="1:38" s="133" customFormat="1" ht="10.8" thickTop="1" thickBot="1">
      <c r="A48" s="205"/>
      <c r="B48" s="205"/>
      <c r="C48" s="205"/>
      <c r="D48" s="205"/>
      <c r="E48" s="205"/>
      <c r="F48" s="206"/>
      <c r="G48" s="51"/>
      <c r="H48" s="51"/>
      <c r="I48" s="52"/>
      <c r="J48" s="52"/>
      <c r="K48" s="52"/>
      <c r="L48" s="52"/>
      <c r="M48" s="52"/>
      <c r="N48" s="52"/>
      <c r="O48" s="52"/>
      <c r="P48" s="52"/>
      <c r="Q48" s="52"/>
      <c r="R48" s="52"/>
      <c r="V48" s="135"/>
      <c r="Z48" s="135"/>
      <c r="AD48" s="163"/>
    </row>
    <row r="49" spans="1:26" s="133" customFormat="1" ht="10.5" customHeight="1" thickTop="1" thickBot="1">
      <c r="A49" s="562" t="s">
        <v>168</v>
      </c>
      <c r="B49" s="563"/>
      <c r="C49" s="563"/>
      <c r="D49" s="563"/>
      <c r="E49" s="563"/>
      <c r="F49" s="207" t="s">
        <v>1217</v>
      </c>
      <c r="G49" s="55"/>
      <c r="H49" s="55"/>
      <c r="I49" s="52"/>
      <c r="J49" s="52"/>
      <c r="K49" s="52"/>
      <c r="L49" s="52"/>
      <c r="M49" s="52"/>
      <c r="N49" s="52"/>
      <c r="O49" s="52"/>
      <c r="P49" s="52"/>
      <c r="Q49" s="52"/>
      <c r="R49" s="52"/>
      <c r="V49" s="135"/>
      <c r="Z49" s="135"/>
    </row>
    <row r="50" spans="1:26" s="133" customFormat="1" ht="10.8" thickTop="1" thickBot="1">
      <c r="A50" s="208"/>
      <c r="B50" s="208"/>
      <c r="C50" s="208"/>
      <c r="D50" s="208"/>
      <c r="E50" s="208"/>
      <c r="F50" s="165"/>
      <c r="G50" s="55"/>
      <c r="H50" s="55"/>
      <c r="I50" s="52"/>
      <c r="J50" s="52"/>
      <c r="K50" s="52"/>
      <c r="L50" s="52"/>
      <c r="M50" s="52"/>
      <c r="N50" s="52"/>
      <c r="O50" s="52"/>
      <c r="P50" s="52"/>
      <c r="Q50" s="52"/>
      <c r="R50" s="52"/>
      <c r="S50" s="133" t="s">
        <v>1218</v>
      </c>
      <c r="T50" s="133">
        <v>0</v>
      </c>
      <c r="U50" s="133">
        <v>4</v>
      </c>
      <c r="V50" s="135"/>
      <c r="Z50" s="135"/>
    </row>
    <row r="51" spans="1:26" s="133" customFormat="1" ht="12" customHeight="1" thickTop="1" thickBot="1">
      <c r="A51" s="564" t="s">
        <v>170</v>
      </c>
      <c r="B51" s="565"/>
      <c r="C51" s="565"/>
      <c r="D51" s="565"/>
      <c r="E51" s="565"/>
      <c r="F51" s="207" t="s">
        <v>1219</v>
      </c>
      <c r="G51" s="55"/>
      <c r="H51" s="55"/>
      <c r="I51" s="52"/>
      <c r="J51" s="52"/>
      <c r="K51" s="52"/>
      <c r="L51" s="52"/>
      <c r="M51" s="52"/>
      <c r="N51" s="52"/>
      <c r="O51" s="52"/>
      <c r="P51" s="52"/>
      <c r="Q51" s="52"/>
      <c r="R51" s="52"/>
      <c r="S51" s="133" t="s">
        <v>1220</v>
      </c>
      <c r="T51" s="133">
        <v>8</v>
      </c>
      <c r="U51" s="133">
        <v>11</v>
      </c>
      <c r="V51" s="135"/>
      <c r="Z51" s="135"/>
    </row>
    <row r="52" spans="1:26" s="133" customFormat="1" ht="10.8" thickTop="1" thickBot="1">
      <c r="A52" s="59"/>
      <c r="B52" s="59"/>
      <c r="C52" s="59"/>
      <c r="D52" s="59"/>
      <c r="E52" s="59"/>
      <c r="F52" s="64"/>
      <c r="G52" s="55"/>
      <c r="H52" s="55"/>
      <c r="I52" s="52"/>
      <c r="J52" s="52"/>
      <c r="K52" s="52"/>
      <c r="L52" s="52"/>
      <c r="M52" s="52"/>
      <c r="N52" s="52"/>
      <c r="O52" s="52"/>
      <c r="P52" s="52"/>
      <c r="Q52" s="52"/>
      <c r="R52" s="52"/>
      <c r="S52" s="133" t="s">
        <v>1221</v>
      </c>
      <c r="T52" s="133">
        <v>9</v>
      </c>
      <c r="U52" s="133">
        <v>8</v>
      </c>
      <c r="V52" s="135"/>
      <c r="Z52" s="135"/>
    </row>
    <row r="53" spans="1:26" s="133" customFormat="1" ht="10.8" thickTop="1" thickBot="1">
      <c r="A53" s="209" t="s">
        <v>171</v>
      </c>
      <c r="B53" s="205"/>
      <c r="C53" s="210"/>
      <c r="D53" s="205"/>
      <c r="E53" s="205"/>
      <c r="F53" s="206"/>
      <c r="G53" s="55"/>
      <c r="H53" s="55"/>
      <c r="I53" s="52"/>
      <c r="J53" s="52"/>
      <c r="K53" s="52"/>
      <c r="L53" s="52"/>
      <c r="M53" s="52"/>
      <c r="N53" s="52"/>
      <c r="O53" s="52"/>
      <c r="P53" s="52"/>
      <c r="Q53" s="52"/>
      <c r="R53" s="52"/>
      <c r="S53" s="133" t="s">
        <v>1222</v>
      </c>
      <c r="T53" s="133">
        <v>6</v>
      </c>
      <c r="U53" s="133">
        <v>9</v>
      </c>
      <c r="V53" s="135"/>
      <c r="Z53" s="135"/>
    </row>
    <row r="54" spans="1:26" s="133" customFormat="1" ht="13.05" customHeight="1" thickTop="1" thickBot="1">
      <c r="A54" s="209">
        <v>1</v>
      </c>
      <c r="B54" s="205" t="s">
        <v>172</v>
      </c>
      <c r="C54" s="210"/>
      <c r="D54" s="205"/>
      <c r="E54" s="205"/>
      <c r="F54" s="206"/>
      <c r="G54" s="55"/>
      <c r="H54" s="55"/>
      <c r="I54" s="52"/>
      <c r="J54" s="52"/>
      <c r="K54" s="52"/>
      <c r="L54" s="52"/>
      <c r="M54" s="52"/>
      <c r="N54" s="52"/>
      <c r="O54" s="52"/>
      <c r="P54" s="52"/>
      <c r="Q54" s="52"/>
      <c r="R54" s="52"/>
      <c r="T54" s="133">
        <f>SUM(T50:T53)</f>
        <v>23</v>
      </c>
      <c r="U54" s="133">
        <f>SUM(U50:U53)</f>
        <v>32</v>
      </c>
      <c r="V54" s="135"/>
      <c r="Z54" s="135"/>
    </row>
    <row r="55" spans="1:26" s="133" customFormat="1" ht="13.05" customHeight="1" thickTop="1" thickBot="1">
      <c r="A55" s="209">
        <v>2</v>
      </c>
      <c r="B55" s="205" t="s">
        <v>523</v>
      </c>
      <c r="C55" s="210"/>
      <c r="D55" s="205"/>
      <c r="E55" s="205"/>
      <c r="F55" s="206"/>
      <c r="G55" s="55"/>
      <c r="H55" s="55"/>
      <c r="I55" s="52"/>
      <c r="J55" s="52"/>
      <c r="K55" s="52"/>
      <c r="L55" s="52"/>
      <c r="M55" s="52"/>
      <c r="N55" s="52"/>
      <c r="O55" s="52"/>
      <c r="P55" s="52"/>
      <c r="Q55" s="52"/>
      <c r="R55" s="52"/>
      <c r="V55" s="135"/>
      <c r="Z55" s="135"/>
    </row>
    <row r="56" spans="1:26" s="133" customFormat="1" ht="13.05" customHeight="1" thickTop="1" thickBot="1">
      <c r="A56" s="209">
        <v>3</v>
      </c>
      <c r="B56" s="205" t="s">
        <v>174</v>
      </c>
      <c r="C56" s="211"/>
      <c r="D56" s="205"/>
      <c r="E56" s="205"/>
      <c r="F56" s="206"/>
      <c r="G56" s="208"/>
      <c r="H56" s="208"/>
      <c r="I56" s="52"/>
      <c r="J56" s="52"/>
      <c r="K56" s="52"/>
      <c r="L56" s="52"/>
      <c r="M56" s="52"/>
      <c r="N56" s="52"/>
      <c r="O56" s="52"/>
      <c r="P56" s="52"/>
      <c r="Q56" s="52"/>
      <c r="R56" s="52"/>
      <c r="V56" s="135"/>
      <c r="Z56" s="135"/>
    </row>
    <row r="57" spans="1:26" s="133" customFormat="1" ht="13.05" customHeight="1" thickTop="1" thickBot="1">
      <c r="A57" s="209">
        <v>4</v>
      </c>
      <c r="B57" s="205" t="s">
        <v>175</v>
      </c>
      <c r="C57" s="211"/>
      <c r="D57" s="205"/>
      <c r="E57" s="205"/>
      <c r="F57" s="206"/>
      <c r="G57" s="51"/>
      <c r="H57" s="51"/>
      <c r="I57" s="52"/>
      <c r="J57" s="52"/>
      <c r="K57" s="52"/>
      <c r="L57" s="52"/>
      <c r="M57" s="52"/>
      <c r="N57" s="52"/>
      <c r="O57" s="52"/>
      <c r="P57" s="52"/>
      <c r="Q57" s="52"/>
      <c r="R57" s="52"/>
      <c r="V57" s="135"/>
      <c r="Z57" s="135"/>
    </row>
    <row r="58" spans="1:26" s="133" customFormat="1" ht="13.05" customHeight="1" thickTop="1" thickBot="1">
      <c r="A58" s="209">
        <v>5</v>
      </c>
      <c r="B58" s="205" t="s">
        <v>524</v>
      </c>
      <c r="C58" s="211"/>
      <c r="D58" s="205"/>
      <c r="E58" s="205"/>
      <c r="F58" s="206"/>
      <c r="G58" s="51"/>
      <c r="H58" s="51"/>
      <c r="I58" s="52"/>
      <c r="J58" s="52"/>
      <c r="K58" s="52"/>
      <c r="L58" s="52"/>
      <c r="M58" s="52"/>
      <c r="N58" s="52"/>
      <c r="O58" s="52"/>
      <c r="P58" s="52"/>
      <c r="Q58" s="52"/>
      <c r="R58" s="52"/>
      <c r="V58" s="135"/>
      <c r="Z58" s="135"/>
    </row>
    <row r="59" spans="1:26" s="133" customFormat="1" ht="13.05" customHeight="1" thickTop="1">
      <c r="A59" s="209">
        <v>6</v>
      </c>
      <c r="B59" s="208" t="s">
        <v>177</v>
      </c>
      <c r="C59" s="211"/>
      <c r="D59" s="205"/>
      <c r="E59" s="205"/>
      <c r="F59" s="206"/>
      <c r="G59" s="55"/>
      <c r="H59" s="55"/>
      <c r="I59" s="60"/>
      <c r="J59" s="60"/>
      <c r="K59" s="60"/>
      <c r="L59" s="60"/>
      <c r="M59" s="60"/>
      <c r="N59" s="60"/>
      <c r="O59" s="60"/>
      <c r="P59" s="60"/>
      <c r="Q59" s="60"/>
      <c r="R59" s="60"/>
      <c r="V59" s="135"/>
      <c r="Z59" s="135"/>
    </row>
    <row r="60" spans="1:26" s="133" customFormat="1" ht="13.05" customHeight="1">
      <c r="A60" s="209">
        <v>7</v>
      </c>
      <c r="B60" s="205" t="s">
        <v>178</v>
      </c>
      <c r="C60" s="137"/>
      <c r="D60" s="205"/>
      <c r="E60" s="205"/>
      <c r="F60" s="206"/>
      <c r="G60" s="55"/>
      <c r="H60" s="55"/>
      <c r="I60" s="60"/>
      <c r="J60" s="60"/>
      <c r="K60" s="60"/>
      <c r="L60" s="60"/>
      <c r="M60" s="60"/>
      <c r="N60" s="60"/>
      <c r="O60" s="60"/>
      <c r="P60" s="60"/>
      <c r="Q60" s="60"/>
      <c r="R60" s="60"/>
      <c r="V60" s="135"/>
      <c r="Z60" s="135"/>
    </row>
    <row r="61" spans="1:26" s="171" customFormat="1" ht="13.05" customHeight="1">
      <c r="A61" s="209">
        <v>8</v>
      </c>
      <c r="B61" s="213" t="s">
        <v>179</v>
      </c>
      <c r="C61" s="205"/>
      <c r="D61" s="208"/>
      <c r="E61" s="208"/>
      <c r="F61" s="206"/>
      <c r="G61" s="55"/>
      <c r="H61" s="55"/>
      <c r="I61" s="60"/>
      <c r="J61" s="60"/>
      <c r="K61" s="60"/>
      <c r="L61" s="60"/>
      <c r="M61" s="60"/>
      <c r="N61" s="60"/>
      <c r="O61" s="60"/>
      <c r="P61" s="60"/>
      <c r="Q61" s="60"/>
      <c r="R61" s="60"/>
      <c r="V61" s="174"/>
      <c r="Z61" s="174"/>
    </row>
    <row r="62" spans="1:26" s="133" customFormat="1" ht="13.05" customHeight="1">
      <c r="A62" s="209">
        <v>9</v>
      </c>
      <c r="B62" s="213" t="s">
        <v>180</v>
      </c>
      <c r="C62" s="205"/>
      <c r="D62" s="205"/>
      <c r="E62" s="205"/>
      <c r="F62" s="206"/>
      <c r="G62" s="55"/>
      <c r="H62" s="55"/>
      <c r="I62" s="60"/>
      <c r="J62" s="60"/>
      <c r="K62" s="60"/>
      <c r="L62" s="60"/>
      <c r="M62" s="60"/>
      <c r="N62" s="60"/>
      <c r="O62" s="60"/>
      <c r="P62" s="60"/>
      <c r="Q62" s="60"/>
      <c r="R62" s="60"/>
      <c r="V62" s="135"/>
      <c r="Z62" s="135"/>
    </row>
    <row r="63" spans="1:26" s="133" customFormat="1" ht="13.05" customHeight="1">
      <c r="A63" s="209">
        <v>10</v>
      </c>
      <c r="B63" s="213" t="s">
        <v>181</v>
      </c>
      <c r="C63" s="205"/>
      <c r="D63" s="205"/>
      <c r="E63" s="205"/>
      <c r="F63" s="206"/>
      <c r="G63" s="55"/>
      <c r="H63" s="55"/>
      <c r="I63" s="60"/>
      <c r="J63" s="60"/>
      <c r="K63" s="60"/>
      <c r="L63" s="60"/>
      <c r="M63" s="60"/>
      <c r="N63" s="60"/>
      <c r="O63" s="60"/>
      <c r="P63" s="60"/>
      <c r="Q63" s="60"/>
      <c r="R63" s="60"/>
      <c r="V63" s="135"/>
      <c r="Z63" s="135"/>
    </row>
    <row r="64" spans="1:26" s="133" customFormat="1" ht="13.05" customHeight="1">
      <c r="A64" s="209">
        <v>10</v>
      </c>
      <c r="B64" s="213" t="s">
        <v>182</v>
      </c>
      <c r="C64" s="205"/>
      <c r="D64" s="205"/>
      <c r="E64" s="205"/>
      <c r="F64" s="206"/>
      <c r="G64" s="55"/>
      <c r="H64" s="55"/>
      <c r="I64" s="60"/>
      <c r="J64" s="60"/>
      <c r="K64" s="60"/>
      <c r="L64" s="60"/>
      <c r="M64" s="60"/>
      <c r="N64" s="60"/>
      <c r="O64" s="60"/>
      <c r="P64" s="60"/>
      <c r="Q64" s="60"/>
      <c r="R64" s="60"/>
      <c r="V64" s="135"/>
      <c r="Z64" s="135"/>
    </row>
    <row r="65" spans="1:26" s="133" customFormat="1" ht="13.05" customHeight="1">
      <c r="A65" s="209">
        <v>11</v>
      </c>
      <c r="B65" s="205" t="s">
        <v>183</v>
      </c>
      <c r="C65" s="205"/>
      <c r="D65" s="205"/>
      <c r="E65" s="205"/>
      <c r="F65" s="206"/>
      <c r="G65" s="55"/>
      <c r="H65" s="55"/>
      <c r="I65" s="60"/>
      <c r="J65" s="60"/>
      <c r="K65" s="60"/>
      <c r="L65" s="60"/>
      <c r="M65" s="60"/>
      <c r="N65" s="60"/>
      <c r="O65" s="60"/>
      <c r="P65" s="60"/>
      <c r="Q65" s="60"/>
      <c r="R65" s="60"/>
      <c r="V65" s="135"/>
      <c r="Z65" s="135"/>
    </row>
    <row r="66" spans="1:26" s="133" customFormat="1" ht="13.05" customHeight="1">
      <c r="A66" s="209">
        <v>12</v>
      </c>
      <c r="B66" s="213" t="s">
        <v>184</v>
      </c>
      <c r="C66" s="205"/>
      <c r="D66" s="205"/>
      <c r="E66" s="205"/>
      <c r="F66" s="206"/>
      <c r="G66" s="55"/>
      <c r="H66" s="55"/>
      <c r="I66" s="60"/>
      <c r="J66" s="60"/>
      <c r="K66" s="60"/>
      <c r="L66" s="60"/>
      <c r="M66" s="60"/>
      <c r="N66" s="60"/>
      <c r="O66" s="60"/>
      <c r="P66" s="60"/>
      <c r="Q66" s="60"/>
      <c r="R66" s="60"/>
      <c r="V66" s="135"/>
      <c r="Z66" s="135"/>
    </row>
    <row r="67" spans="1:26" s="133" customFormat="1" ht="10.199999999999999" thickBot="1">
      <c r="A67" s="208"/>
      <c r="B67" s="137"/>
      <c r="C67" s="208"/>
      <c r="D67" s="208"/>
      <c r="E67" s="208"/>
      <c r="F67" s="165"/>
      <c r="G67" s="70"/>
      <c r="H67" s="70"/>
      <c r="I67" s="70"/>
      <c r="J67" s="70"/>
      <c r="K67" s="70"/>
      <c r="L67" s="70"/>
      <c r="M67" s="70"/>
      <c r="N67" s="70"/>
      <c r="O67" s="70"/>
      <c r="P67" s="70"/>
      <c r="Q67" s="70"/>
      <c r="R67" s="70"/>
      <c r="V67" s="135"/>
      <c r="Z67" s="135"/>
    </row>
    <row r="68" spans="1:26" ht="15" thickTop="1"/>
  </sheetData>
  <protectedRanges>
    <protectedRange sqref="AL32:AL47" name="Rango3"/>
    <protectedRange sqref="AH32:AH47" name="Rango2"/>
    <protectedRange sqref="AE32:AE47" name="Rango1"/>
  </protectedRanges>
  <autoFilter ref="S30:AL47" xr:uid="{D89EDCB5-3231-4A17-8810-A6E90A783D54}"/>
  <mergeCells count="58">
    <mergeCell ref="A49:E49"/>
    <mergeCell ref="A51:E51"/>
    <mergeCell ref="AH30:AH31"/>
    <mergeCell ref="AI30:AI31"/>
    <mergeCell ref="AJ30:AJ31"/>
    <mergeCell ref="X30:X31"/>
    <mergeCell ref="Y30:Y31"/>
    <mergeCell ref="Z30:Z31"/>
    <mergeCell ref="AA30:AA31"/>
    <mergeCell ref="AB30:AB31"/>
    <mergeCell ref="S30:S31"/>
    <mergeCell ref="T30:T31"/>
    <mergeCell ref="U30:U31"/>
    <mergeCell ref="V30:V31"/>
    <mergeCell ref="W30:W31"/>
    <mergeCell ref="AK30:AK31"/>
    <mergeCell ref="AL30:AL31"/>
    <mergeCell ref="AC30:AC31"/>
    <mergeCell ref="AD30:AD31"/>
    <mergeCell ref="AE30:AE31"/>
    <mergeCell ref="AF30:AF31"/>
    <mergeCell ref="AG30:AG31"/>
    <mergeCell ref="AA28:AD28"/>
    <mergeCell ref="AI28:AL29"/>
    <mergeCell ref="B29:B31"/>
    <mergeCell ref="C29:C31"/>
    <mergeCell ref="D29:D31"/>
    <mergeCell ref="E29:E31"/>
    <mergeCell ref="F29:F31"/>
    <mergeCell ref="G29:O29"/>
    <mergeCell ref="P29:P31"/>
    <mergeCell ref="Q29:Q31"/>
    <mergeCell ref="R29:R31"/>
    <mergeCell ref="S29:V29"/>
    <mergeCell ref="W29:Z29"/>
    <mergeCell ref="AA29:AD29"/>
    <mergeCell ref="AE29:AH29"/>
    <mergeCell ref="G30:G31"/>
    <mergeCell ref="A25:E25"/>
    <mergeCell ref="A26:E26"/>
    <mergeCell ref="A28:A31"/>
    <mergeCell ref="B28:E28"/>
    <mergeCell ref="F28:R28"/>
    <mergeCell ref="H30:H31"/>
    <mergeCell ref="I30:N30"/>
    <mergeCell ref="A18:E18"/>
    <mergeCell ref="G18:Q20"/>
    <mergeCell ref="A19:E19"/>
    <mergeCell ref="A23:E23"/>
    <mergeCell ref="A24:E24"/>
    <mergeCell ref="A11:B11"/>
    <mergeCell ref="A12:A14"/>
    <mergeCell ref="A4:D4"/>
    <mergeCell ref="A5:A7"/>
    <mergeCell ref="B5:B7"/>
    <mergeCell ref="C5:C7"/>
    <mergeCell ref="D5:D7"/>
    <mergeCell ref="B12:B14"/>
  </mergeCells>
  <dataValidations count="1">
    <dataValidation type="list" allowBlank="1" showInputMessage="1" showErrorMessage="1" sqref="E44:E47" xr:uid="{8905DBFC-C93B-47A8-AC38-90F39619ABBC}">
      <formula1>$A$133:$A$154</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186B-0373-4DE1-9504-340885842AE3}">
  <dimension ref="A1:AL96"/>
  <sheetViews>
    <sheetView showGridLines="0" topLeftCell="E28" workbookViewId="0">
      <selection activeCell="Q29" sqref="Q29:Q31"/>
    </sheetView>
  </sheetViews>
  <sheetFormatPr baseColWidth="10" defaultColWidth="11.44140625" defaultRowHeight="14.4"/>
  <cols>
    <col min="1" max="1" width="27.77734375" customWidth="1"/>
    <col min="2" max="2" width="22.21875" customWidth="1"/>
    <col min="3" max="3" width="23.21875" customWidth="1"/>
    <col min="4" max="4" width="14.44140625" customWidth="1"/>
  </cols>
  <sheetData>
    <row r="1" spans="1:4" hidden="1">
      <c r="A1" s="3"/>
      <c r="B1" s="4"/>
      <c r="C1" s="4"/>
      <c r="D1" s="4"/>
    </row>
    <row r="2" spans="1:4" hidden="1">
      <c r="A2" s="3"/>
      <c r="B2" s="4"/>
      <c r="C2" s="4"/>
      <c r="D2" s="4"/>
    </row>
    <row r="3" spans="1:4" ht="15" hidden="1" thickBot="1">
      <c r="A3" s="3"/>
      <c r="B3" s="4"/>
      <c r="C3" s="4"/>
      <c r="D3" s="4"/>
    </row>
    <row r="4" spans="1:4" hidden="1">
      <c r="A4" s="475" t="s">
        <v>1223</v>
      </c>
      <c r="B4" s="476"/>
      <c r="C4" s="476"/>
      <c r="D4" s="477"/>
    </row>
    <row r="5" spans="1:4" ht="14.55" hidden="1" customHeight="1">
      <c r="A5" s="473" t="s">
        <v>55</v>
      </c>
      <c r="B5" s="478" t="s">
        <v>6</v>
      </c>
      <c r="C5" s="474" t="s">
        <v>56</v>
      </c>
      <c r="D5" s="479" t="s">
        <v>603</v>
      </c>
    </row>
    <row r="6" spans="1:4" hidden="1">
      <c r="A6" s="473"/>
      <c r="B6" s="478"/>
      <c r="C6" s="474"/>
      <c r="D6" s="479"/>
    </row>
    <row r="7" spans="1:4" hidden="1">
      <c r="A7" s="473"/>
      <c r="B7" s="478"/>
      <c r="C7" s="474"/>
      <c r="D7" s="479"/>
    </row>
    <row r="8" spans="1:4" ht="15" hidden="1" thickBot="1">
      <c r="A8" s="1">
        <v>30</v>
      </c>
      <c r="B8" s="2"/>
      <c r="C8" s="2">
        <v>1</v>
      </c>
      <c r="D8" s="6">
        <f>SUM(A8:C8)</f>
        <v>31</v>
      </c>
    </row>
    <row r="9" spans="1:4" hidden="1"/>
    <row r="10" spans="1:4" ht="15" hidden="1" thickBot="1"/>
    <row r="11" spans="1:4" hidden="1">
      <c r="A11" s="471" t="s">
        <v>58</v>
      </c>
      <c r="B11" s="472"/>
    </row>
    <row r="12" spans="1:4" hidden="1">
      <c r="A12" s="473" t="s">
        <v>59</v>
      </c>
      <c r="B12" s="474" t="s">
        <v>60</v>
      </c>
    </row>
    <row r="13" spans="1:4" hidden="1">
      <c r="A13" s="473"/>
      <c r="B13" s="474"/>
    </row>
    <row r="14" spans="1:4">
      <c r="A14" s="473"/>
      <c r="B14" s="474"/>
    </row>
    <row r="15" spans="1:4" ht="15" thickBot="1">
      <c r="A15" s="1">
        <v>29</v>
      </c>
      <c r="B15" s="2">
        <v>2</v>
      </c>
    </row>
    <row r="18" spans="1:38" s="133" customFormat="1" ht="15.6">
      <c r="A18" s="513" t="s">
        <v>61</v>
      </c>
      <c r="B18" s="513"/>
      <c r="C18" s="513"/>
      <c r="D18" s="513"/>
      <c r="E18" s="513"/>
      <c r="F18" s="200"/>
      <c r="G18" s="513"/>
      <c r="H18" s="513"/>
      <c r="I18" s="513"/>
      <c r="J18" s="513"/>
      <c r="K18" s="513"/>
      <c r="L18" s="513"/>
      <c r="M18" s="513"/>
      <c r="N18" s="513"/>
      <c r="O18" s="513"/>
      <c r="P18" s="513"/>
      <c r="Q18" s="513"/>
      <c r="R18" s="137"/>
      <c r="V18" s="135"/>
      <c r="Z18" s="135"/>
    </row>
    <row r="19" spans="1:38" s="133" customFormat="1" ht="12" customHeight="1">
      <c r="A19" s="559" t="s">
        <v>62</v>
      </c>
      <c r="B19" s="559"/>
      <c r="C19" s="559"/>
      <c r="D19" s="559"/>
      <c r="E19" s="559"/>
      <c r="F19" s="136"/>
      <c r="G19" s="513"/>
      <c r="H19" s="513"/>
      <c r="I19" s="513"/>
      <c r="J19" s="513"/>
      <c r="K19" s="513"/>
      <c r="L19" s="513"/>
      <c r="M19" s="513"/>
      <c r="N19" s="513"/>
      <c r="O19" s="513"/>
      <c r="P19" s="513"/>
      <c r="Q19" s="513"/>
      <c r="R19" s="137"/>
      <c r="V19" s="135"/>
      <c r="Z19" s="135"/>
    </row>
    <row r="20" spans="1:38" s="133" customFormat="1" ht="10.050000000000001" customHeight="1">
      <c r="A20" s="137"/>
      <c r="B20" s="137"/>
      <c r="C20" s="137"/>
      <c r="D20" s="137"/>
      <c r="E20" s="137"/>
      <c r="F20" s="16"/>
      <c r="G20" s="513"/>
      <c r="H20" s="513"/>
      <c r="I20" s="513"/>
      <c r="J20" s="513"/>
      <c r="K20" s="513"/>
      <c r="L20" s="513"/>
      <c r="M20" s="513"/>
      <c r="N20" s="513"/>
      <c r="O20" s="513"/>
      <c r="P20" s="513"/>
      <c r="Q20" s="513"/>
      <c r="R20" s="137"/>
      <c r="V20" s="135"/>
      <c r="Z20" s="135"/>
    </row>
    <row r="21" spans="1:38" s="133" customFormat="1" ht="9.6">
      <c r="A21" s="137"/>
      <c r="B21" s="137"/>
      <c r="C21" s="137"/>
      <c r="D21" s="137"/>
      <c r="E21" s="137"/>
      <c r="F21" s="16"/>
      <c r="G21" s="137"/>
      <c r="H21" s="137"/>
      <c r="I21" s="137"/>
      <c r="J21" s="137"/>
      <c r="K21" s="137"/>
      <c r="L21" s="137"/>
      <c r="M21" s="137"/>
      <c r="N21" s="137"/>
      <c r="O21" s="137"/>
      <c r="P21" s="137"/>
      <c r="Q21" s="137"/>
      <c r="R21" s="137"/>
      <c r="V21" s="135"/>
      <c r="Z21" s="135"/>
    </row>
    <row r="22" spans="1:38" s="133" customFormat="1" ht="9.6">
      <c r="A22" s="137"/>
      <c r="B22" s="137"/>
      <c r="C22" s="137"/>
      <c r="D22" s="137"/>
      <c r="E22" s="137"/>
      <c r="F22" s="16"/>
      <c r="G22" s="137"/>
      <c r="H22" s="137"/>
      <c r="I22" s="137"/>
      <c r="J22" s="137"/>
      <c r="K22" s="137"/>
      <c r="L22" s="137"/>
      <c r="M22" s="137"/>
      <c r="N22" s="137"/>
      <c r="O22" s="137"/>
      <c r="P22" s="137"/>
      <c r="Q22" s="137"/>
      <c r="R22" s="137"/>
      <c r="V22" s="135"/>
      <c r="Z22" s="135"/>
    </row>
    <row r="23" spans="1:38" s="133" customFormat="1" ht="10.199999999999999">
      <c r="A23" s="560" t="s">
        <v>63</v>
      </c>
      <c r="B23" s="560"/>
      <c r="C23" s="560"/>
      <c r="D23" s="560"/>
      <c r="E23" s="560"/>
      <c r="F23" s="20">
        <v>2024</v>
      </c>
      <c r="G23" s="137"/>
      <c r="H23" s="137"/>
      <c r="I23" s="137"/>
      <c r="J23" s="137"/>
      <c r="K23" s="137"/>
      <c r="L23" s="137"/>
      <c r="M23" s="137"/>
      <c r="N23" s="137"/>
      <c r="O23" s="137"/>
      <c r="P23" s="137"/>
      <c r="Q23" s="137"/>
      <c r="R23" s="137"/>
      <c r="V23" s="135"/>
      <c r="Z23" s="135"/>
    </row>
    <row r="24" spans="1:38" s="133" customFormat="1" ht="10.199999999999999">
      <c r="A24" s="560" t="s">
        <v>64</v>
      </c>
      <c r="B24" s="560"/>
      <c r="C24" s="560"/>
      <c r="D24" s="560"/>
      <c r="E24" s="560"/>
      <c r="F24" s="138">
        <v>170</v>
      </c>
      <c r="G24" s="137"/>
      <c r="H24" s="137"/>
      <c r="I24" s="137"/>
      <c r="J24" s="137"/>
      <c r="K24" s="137"/>
      <c r="L24" s="137"/>
      <c r="M24" s="137"/>
      <c r="N24" s="137"/>
      <c r="O24" s="137"/>
      <c r="P24" s="137"/>
      <c r="Q24" s="137"/>
      <c r="R24" s="137"/>
      <c r="V24" s="135"/>
      <c r="Z24" s="135"/>
    </row>
    <row r="25" spans="1:38" s="133" customFormat="1" ht="10.199999999999999">
      <c r="A25" s="560" t="s">
        <v>65</v>
      </c>
      <c r="B25" s="560"/>
      <c r="C25" s="560"/>
      <c r="D25" s="560"/>
      <c r="E25" s="560"/>
      <c r="F25" s="138" t="s">
        <v>50</v>
      </c>
      <c r="G25" s="137"/>
      <c r="H25" s="137"/>
      <c r="I25" s="137"/>
      <c r="J25" s="137"/>
      <c r="K25" s="137"/>
      <c r="L25" s="137"/>
      <c r="M25" s="137"/>
      <c r="N25" s="137"/>
      <c r="O25" s="137"/>
      <c r="P25" s="137"/>
      <c r="Q25" s="137"/>
      <c r="R25" s="137"/>
      <c r="V25" s="135"/>
      <c r="Z25" s="135"/>
    </row>
    <row r="26" spans="1:38" s="133" customFormat="1" ht="10.199999999999999">
      <c r="A26" s="560" t="s">
        <v>67</v>
      </c>
      <c r="B26" s="560"/>
      <c r="C26" s="560"/>
      <c r="D26" s="560"/>
      <c r="E26" s="560"/>
      <c r="F26" s="138" t="s">
        <v>754</v>
      </c>
      <c r="G26" s="137"/>
      <c r="H26" s="137"/>
      <c r="I26" s="137"/>
      <c r="J26" s="137"/>
      <c r="K26" s="137"/>
      <c r="L26" s="137"/>
      <c r="M26" s="137"/>
      <c r="N26" s="137"/>
      <c r="O26" s="137"/>
      <c r="P26" s="137"/>
      <c r="Q26" s="137"/>
      <c r="R26" s="137"/>
      <c r="V26" s="135"/>
      <c r="Z26" s="135"/>
    </row>
    <row r="27" spans="1:38" s="133" customFormat="1" ht="19.5" customHeight="1">
      <c r="A27" s="137"/>
      <c r="B27" s="137"/>
      <c r="C27" s="137"/>
      <c r="D27" s="137"/>
      <c r="E27" s="137"/>
      <c r="F27" s="16"/>
      <c r="G27" s="137"/>
      <c r="H27" s="137"/>
      <c r="I27" s="137"/>
      <c r="J27" s="137"/>
      <c r="K27" s="137"/>
      <c r="L27" s="137"/>
      <c r="M27" s="137"/>
      <c r="N27" s="137"/>
      <c r="O27" s="137"/>
      <c r="P27" s="137"/>
      <c r="Q27" s="137"/>
      <c r="R27" s="137"/>
      <c r="V27" s="135"/>
      <c r="Z27" s="135"/>
    </row>
    <row r="28" spans="1:38" s="133" customFormat="1" ht="27" customHeight="1">
      <c r="A28" s="429" t="s">
        <v>69</v>
      </c>
      <c r="B28" s="432" t="s">
        <v>401</v>
      </c>
      <c r="C28" s="433"/>
      <c r="D28" s="433"/>
      <c r="E28" s="434"/>
      <c r="F28" s="435" t="s">
        <v>71</v>
      </c>
      <c r="G28" s="436"/>
      <c r="H28" s="436"/>
      <c r="I28" s="436"/>
      <c r="J28" s="436"/>
      <c r="K28" s="436"/>
      <c r="L28" s="436"/>
      <c r="M28" s="436"/>
      <c r="N28" s="436"/>
      <c r="O28" s="436"/>
      <c r="P28" s="436"/>
      <c r="Q28" s="436"/>
      <c r="R28" s="437"/>
      <c r="S28" s="139" t="s">
        <v>72</v>
      </c>
      <c r="T28" s="140"/>
      <c r="U28" s="140"/>
      <c r="V28" s="140"/>
      <c r="W28" s="140"/>
      <c r="X28" s="140"/>
      <c r="Y28" s="140"/>
      <c r="Z28" s="140"/>
      <c r="AA28" s="498" t="s">
        <v>72</v>
      </c>
      <c r="AB28" s="499"/>
      <c r="AC28" s="499"/>
      <c r="AD28" s="499"/>
      <c r="AE28" s="140"/>
      <c r="AF28" s="140"/>
      <c r="AG28" s="140"/>
      <c r="AH28" s="141"/>
      <c r="AI28" s="441" t="s">
        <v>73</v>
      </c>
      <c r="AJ28" s="442"/>
      <c r="AK28" s="442"/>
      <c r="AL28" s="442"/>
    </row>
    <row r="29" spans="1:38" s="133" customFormat="1" ht="19.5" customHeight="1">
      <c r="A29" s="430"/>
      <c r="B29" s="445" t="s">
        <v>402</v>
      </c>
      <c r="C29" s="445" t="s">
        <v>403</v>
      </c>
      <c r="D29" s="445" t="s">
        <v>404</v>
      </c>
      <c r="E29" s="445" t="s">
        <v>405</v>
      </c>
      <c r="F29" s="450" t="s">
        <v>78</v>
      </c>
      <c r="G29" s="516" t="s">
        <v>79</v>
      </c>
      <c r="H29" s="517"/>
      <c r="I29" s="517"/>
      <c r="J29" s="517"/>
      <c r="K29" s="517"/>
      <c r="L29" s="517"/>
      <c r="M29" s="517"/>
      <c r="N29" s="517"/>
      <c r="O29" s="518"/>
      <c r="P29" s="519" t="s">
        <v>80</v>
      </c>
      <c r="Q29" s="446" t="s">
        <v>406</v>
      </c>
      <c r="R29" s="630" t="s">
        <v>1224</v>
      </c>
      <c r="S29" s="452" t="s">
        <v>83</v>
      </c>
      <c r="T29" s="453"/>
      <c r="U29" s="453"/>
      <c r="V29" s="454"/>
      <c r="W29" s="452" t="s">
        <v>84</v>
      </c>
      <c r="X29" s="453"/>
      <c r="Y29" s="453"/>
      <c r="Z29" s="454"/>
      <c r="AA29" s="452" t="s">
        <v>85</v>
      </c>
      <c r="AB29" s="453"/>
      <c r="AC29" s="453"/>
      <c r="AD29" s="454"/>
      <c r="AE29" s="452" t="s">
        <v>86</v>
      </c>
      <c r="AF29" s="453"/>
      <c r="AG29" s="453"/>
      <c r="AH29" s="454"/>
      <c r="AI29" s="443"/>
      <c r="AJ29" s="444"/>
      <c r="AK29" s="444"/>
      <c r="AL29" s="444"/>
    </row>
    <row r="30" spans="1:38" s="133" customFormat="1" ht="26.55" customHeight="1">
      <c r="A30" s="430"/>
      <c r="B30" s="445"/>
      <c r="C30" s="445"/>
      <c r="D30" s="445"/>
      <c r="E30" s="445"/>
      <c r="F30" s="450"/>
      <c r="G30" s="455" t="s">
        <v>408</v>
      </c>
      <c r="H30" s="455" t="s">
        <v>409</v>
      </c>
      <c r="I30" s="432" t="s">
        <v>410</v>
      </c>
      <c r="J30" s="433"/>
      <c r="K30" s="433"/>
      <c r="L30" s="433"/>
      <c r="M30" s="433"/>
      <c r="N30" s="434"/>
      <c r="O30" s="21" t="s">
        <v>90</v>
      </c>
      <c r="P30" s="519"/>
      <c r="Q30" s="446"/>
      <c r="R30" s="446"/>
      <c r="S30" s="456" t="s">
        <v>91</v>
      </c>
      <c r="T30" s="456" t="s">
        <v>92</v>
      </c>
      <c r="U30" s="456" t="s">
        <v>21</v>
      </c>
      <c r="V30" s="458" t="s">
        <v>93</v>
      </c>
      <c r="W30" s="456" t="s">
        <v>91</v>
      </c>
      <c r="X30" s="456" t="s">
        <v>92</v>
      </c>
      <c r="Y30" s="456" t="s">
        <v>21</v>
      </c>
      <c r="Z30" s="456" t="s">
        <v>93</v>
      </c>
      <c r="AA30" s="456" t="s">
        <v>91</v>
      </c>
      <c r="AB30" s="456" t="s">
        <v>92</v>
      </c>
      <c r="AC30" s="456" t="s">
        <v>21</v>
      </c>
      <c r="AD30" s="456" t="s">
        <v>93</v>
      </c>
      <c r="AE30" s="456" t="s">
        <v>91</v>
      </c>
      <c r="AF30" s="456" t="s">
        <v>92</v>
      </c>
      <c r="AG30" s="456" t="s">
        <v>21</v>
      </c>
      <c r="AH30" s="456" t="s">
        <v>93</v>
      </c>
      <c r="AI30" s="457" t="s">
        <v>94</v>
      </c>
      <c r="AJ30" s="460" t="s">
        <v>95</v>
      </c>
      <c r="AK30" s="460" t="s">
        <v>26</v>
      </c>
      <c r="AL30" s="460" t="s">
        <v>93</v>
      </c>
    </row>
    <row r="31" spans="1:38" s="133" customFormat="1" ht="19.5" customHeight="1">
      <c r="A31" s="431"/>
      <c r="B31" s="445"/>
      <c r="C31" s="445"/>
      <c r="D31" s="445"/>
      <c r="E31" s="445"/>
      <c r="F31" s="451"/>
      <c r="G31" s="447"/>
      <c r="H31" s="447"/>
      <c r="I31" s="22">
        <v>1</v>
      </c>
      <c r="J31" s="22">
        <v>2</v>
      </c>
      <c r="K31" s="22" t="s">
        <v>96</v>
      </c>
      <c r="L31" s="22">
        <v>3</v>
      </c>
      <c r="M31" s="22">
        <v>4</v>
      </c>
      <c r="N31" s="22" t="s">
        <v>97</v>
      </c>
      <c r="O31" s="22" t="s">
        <v>98</v>
      </c>
      <c r="P31" s="520"/>
      <c r="Q31" s="447"/>
      <c r="R31" s="447"/>
      <c r="S31" s="457"/>
      <c r="T31" s="457"/>
      <c r="U31" s="457"/>
      <c r="V31" s="459"/>
      <c r="W31" s="457"/>
      <c r="X31" s="457"/>
      <c r="Y31" s="457"/>
      <c r="Z31" s="457"/>
      <c r="AA31" s="457"/>
      <c r="AB31" s="457"/>
      <c r="AC31" s="457"/>
      <c r="AD31" s="457"/>
      <c r="AE31" s="457"/>
      <c r="AF31" s="457"/>
      <c r="AG31" s="457"/>
      <c r="AH31" s="457"/>
      <c r="AI31" s="465"/>
      <c r="AJ31" s="438"/>
      <c r="AK31" s="438"/>
      <c r="AL31" s="438"/>
    </row>
    <row r="32" spans="1:38" s="244" customFormat="1" ht="47.55" customHeight="1" thickBot="1">
      <c r="A32" s="142">
        <v>1</v>
      </c>
      <c r="B32" s="143">
        <v>0</v>
      </c>
      <c r="C32" s="143">
        <v>0</v>
      </c>
      <c r="D32" s="143">
        <v>0</v>
      </c>
      <c r="E32" s="143">
        <v>0</v>
      </c>
      <c r="F32" s="44" t="s">
        <v>1225</v>
      </c>
      <c r="G32" s="40" t="s">
        <v>499</v>
      </c>
      <c r="H32" s="40" t="s">
        <v>335</v>
      </c>
      <c r="I32" s="41">
        <v>2</v>
      </c>
      <c r="J32" s="41">
        <v>1</v>
      </c>
      <c r="K32" s="28">
        <v>3</v>
      </c>
      <c r="L32" s="41">
        <v>2</v>
      </c>
      <c r="M32" s="41">
        <v>1</v>
      </c>
      <c r="N32" s="28">
        <f>L32+M32</f>
        <v>3</v>
      </c>
      <c r="O32" s="28">
        <f>K32+N32</f>
        <v>6</v>
      </c>
      <c r="P32" s="30"/>
      <c r="Q32" s="34" t="s">
        <v>1226</v>
      </c>
      <c r="R32" s="34"/>
      <c r="S32" s="41">
        <v>1</v>
      </c>
      <c r="T32" s="33">
        <f t="shared" ref="T32:T61" si="0">IF(S32="","No hay ejecución",IF(AND(J32=0),"No hay Programación", S32/J32))</f>
        <v>1</v>
      </c>
      <c r="U32" s="34" t="str">
        <f t="shared" ref="U32:U63" si="1">IF(T32="No hay ejecución","NA",IF(T32&gt;=90%,"De acuerdo con lo programado",IF(T32&gt;=50%,"Atraso Leve",IF(T32&lt;49.99%,"En riesgo en cumplimiento"))))</f>
        <v>De acuerdo con lo programado</v>
      </c>
      <c r="V32" s="31" t="s">
        <v>1227</v>
      </c>
      <c r="W32" s="41">
        <v>2</v>
      </c>
      <c r="X32" s="33">
        <f>IF(W32="","No hay ejecución",IF(AND(J32=0),"No hay Programación", W32/J32))</f>
        <v>2</v>
      </c>
      <c r="Y32" s="34" t="str">
        <f t="shared" ref="Y32:Y63" si="2">IF(X32="No hay ejecución","NA",IF(X32&gt;=90%,"De acuerdo con lo programado",IF(X32&gt;=50%,"Atraso Leve",IF(X32&lt;49.99%,"En riesgo en cumplimiento"))))</f>
        <v>De acuerdo con lo programado</v>
      </c>
      <c r="Z32" s="31" t="s">
        <v>1228</v>
      </c>
      <c r="AA32" s="243">
        <v>1</v>
      </c>
      <c r="AB32" s="33">
        <f>IF(AA32="","No hay ejecución",IF(AND(L32=0),"No hay Programación", AA32/L32))</f>
        <v>0.5</v>
      </c>
      <c r="AC32" s="34" t="str">
        <f>IF(AB32="No hay ejecución","NA",IF(AB32&gt;=90%,"De acuerdo con lo programado",IF(AB32&gt;=50%,"Atraso Leve",IF(AB32&lt;49.99%,"En riesgo en cumplimiento"))))</f>
        <v>Atraso Leve</v>
      </c>
      <c r="AD32" s="36" t="s">
        <v>1229</v>
      </c>
      <c r="AE32" s="41">
        <v>3</v>
      </c>
      <c r="AF32" s="33">
        <f>IF(AE32="","No hay ejecución",IF(AND(M32=0),"No hay Programación", AE32/M32))</f>
        <v>3</v>
      </c>
      <c r="AG32" s="34" t="str">
        <f t="shared" ref="AG32:AG63" si="3">IF(AF32="No hay ejecución","NA",IF(AF32&gt;=90%,"De acuerdo con lo programado",IF(AF32&gt;=50%,"Atraso Leve",IF(AF32&lt;49.99%,"En riesgo en cumplimiento"))))</f>
        <v>De acuerdo con lo programado</v>
      </c>
      <c r="AH32" s="34" t="s">
        <v>1230</v>
      </c>
      <c r="AI32" s="32">
        <f>AE32+AA32+W32+S32</f>
        <v>7</v>
      </c>
      <c r="AJ32" s="37">
        <f>IF(AI32="","No hay ejecución",IF(AND(O32=0),"No hay Programación", AI32/O32))</f>
        <v>1.1666666666666667</v>
      </c>
      <c r="AK32" s="34" t="str">
        <f t="shared" ref="AK32:AK63" si="4">IF(AJ32="No hay ejecución","NA",IF(AJ32&gt;=85%,"Cumplio",IF(AJ32&lt;84.99%,"No cumplio")))</f>
        <v>Cumplio</v>
      </c>
      <c r="AL32" s="34"/>
    </row>
    <row r="33" spans="1:38" s="244" customFormat="1" ht="47.55" customHeight="1" thickTop="1" thickBot="1">
      <c r="A33" s="142">
        <f>A32+1</f>
        <v>2</v>
      </c>
      <c r="B33" s="143">
        <v>0</v>
      </c>
      <c r="C33" s="143">
        <v>0</v>
      </c>
      <c r="D33" s="143">
        <v>0</v>
      </c>
      <c r="E33" s="143">
        <v>0</v>
      </c>
      <c r="F33" s="44" t="s">
        <v>1231</v>
      </c>
      <c r="G33" s="40" t="s">
        <v>499</v>
      </c>
      <c r="H33" s="40" t="s">
        <v>335</v>
      </c>
      <c r="I33" s="41">
        <v>2</v>
      </c>
      <c r="J33" s="41">
        <v>1</v>
      </c>
      <c r="K33" s="28">
        <f t="shared" ref="K33:K61" si="5">I33+J33</f>
        <v>3</v>
      </c>
      <c r="L33" s="41">
        <v>2</v>
      </c>
      <c r="M33" s="41">
        <v>1</v>
      </c>
      <c r="N33" s="28">
        <f t="shared" ref="N33:N61" si="6">L33+M33</f>
        <v>3</v>
      </c>
      <c r="O33" s="28">
        <f t="shared" ref="O33:O61" si="7">K33+N33</f>
        <v>6</v>
      </c>
      <c r="P33" s="30"/>
      <c r="Q33" s="34" t="s">
        <v>1226</v>
      </c>
      <c r="R33" s="34"/>
      <c r="S33" s="41">
        <v>1</v>
      </c>
      <c r="T33" s="33">
        <f t="shared" si="0"/>
        <v>1</v>
      </c>
      <c r="U33" s="34" t="str">
        <f t="shared" si="1"/>
        <v>De acuerdo con lo programado</v>
      </c>
      <c r="V33" s="31" t="s">
        <v>1232</v>
      </c>
      <c r="W33" s="41">
        <v>2</v>
      </c>
      <c r="X33" s="33">
        <f t="shared" ref="X33:X61" si="8">IF(W33="","No hay ejecución",IF(AND(J33=0),"No hay Programación", W33/J33))</f>
        <v>2</v>
      </c>
      <c r="Y33" s="34" t="str">
        <f t="shared" si="2"/>
        <v>De acuerdo con lo programado</v>
      </c>
      <c r="Z33" s="31" t="s">
        <v>1233</v>
      </c>
      <c r="AA33" s="243">
        <v>1</v>
      </c>
      <c r="AB33" s="33">
        <f t="shared" ref="AB33:AB61" si="9">IF(AA33="","No hay ejecución",IF(AND(L33=0),"No hay Programación", AA33/L33))</f>
        <v>0.5</v>
      </c>
      <c r="AC33" s="34" t="str">
        <f t="shared" ref="AC33:AC63" si="10">IF(AB33="No hay ejecución","NA",IF(AB33&gt;=90%,"De acuerdo con lo programado",IF(AB33&gt;=50%,"Atraso Leve",IF(AB33&lt;49.99%,"En riesgo en cumplimiento"))))</f>
        <v>Atraso Leve</v>
      </c>
      <c r="AD33" s="36" t="s">
        <v>1234</v>
      </c>
      <c r="AE33" s="41">
        <v>2</v>
      </c>
      <c r="AF33" s="33">
        <f t="shared" ref="AF33:AF61" si="11">IF(AE33="","No hay ejecución",IF(AND(M33=0),"No hay Programación", AE33/M33))</f>
        <v>2</v>
      </c>
      <c r="AG33" s="34" t="str">
        <f t="shared" si="3"/>
        <v>De acuerdo con lo programado</v>
      </c>
      <c r="AH33" s="34"/>
      <c r="AI33" s="32">
        <f t="shared" ref="AI33:AI63" si="12">AE33+AA33+W33+S33</f>
        <v>6</v>
      </c>
      <c r="AJ33" s="37">
        <f t="shared" ref="AJ33:AJ61" si="13">IF(AI33="","No hay ejecución",IF(AND(O33=0),"No hay Programación", AI33/O33))</f>
        <v>1</v>
      </c>
      <c r="AK33" s="34" t="str">
        <f t="shared" si="4"/>
        <v>Cumplio</v>
      </c>
      <c r="AL33" s="34"/>
    </row>
    <row r="34" spans="1:38" s="244" customFormat="1" ht="47.55" customHeight="1" thickTop="1" thickBot="1">
      <c r="A34" s="142">
        <f t="shared" ref="A34:A61" si="14">A33+1</f>
        <v>3</v>
      </c>
      <c r="B34" s="143">
        <v>0</v>
      </c>
      <c r="C34" s="143">
        <v>0</v>
      </c>
      <c r="D34" s="143">
        <v>0</v>
      </c>
      <c r="E34" s="143">
        <v>0</v>
      </c>
      <c r="F34" s="44" t="s">
        <v>1235</v>
      </c>
      <c r="G34" s="40" t="s">
        <v>499</v>
      </c>
      <c r="H34" s="40" t="s">
        <v>335</v>
      </c>
      <c r="I34" s="41">
        <v>8</v>
      </c>
      <c r="J34" s="41">
        <v>8</v>
      </c>
      <c r="K34" s="28">
        <f t="shared" si="5"/>
        <v>16</v>
      </c>
      <c r="L34" s="41">
        <v>6</v>
      </c>
      <c r="M34" s="41">
        <v>6</v>
      </c>
      <c r="N34" s="28">
        <f t="shared" si="6"/>
        <v>12</v>
      </c>
      <c r="O34" s="28">
        <f t="shared" si="7"/>
        <v>28</v>
      </c>
      <c r="P34" s="30"/>
      <c r="Q34" s="34" t="s">
        <v>1236</v>
      </c>
      <c r="R34" s="34"/>
      <c r="S34" s="41">
        <v>8</v>
      </c>
      <c r="T34" s="33">
        <f t="shared" si="0"/>
        <v>1</v>
      </c>
      <c r="U34" s="34" t="str">
        <f t="shared" si="1"/>
        <v>De acuerdo con lo programado</v>
      </c>
      <c r="V34" s="31"/>
      <c r="W34" s="41">
        <v>8</v>
      </c>
      <c r="X34" s="33">
        <f t="shared" si="8"/>
        <v>1</v>
      </c>
      <c r="Y34" s="34" t="str">
        <f t="shared" si="2"/>
        <v>De acuerdo con lo programado</v>
      </c>
      <c r="Z34" s="31"/>
      <c r="AA34" s="243">
        <v>6</v>
      </c>
      <c r="AB34" s="33">
        <f t="shared" si="9"/>
        <v>1</v>
      </c>
      <c r="AC34" s="34" t="str">
        <f t="shared" si="10"/>
        <v>De acuerdo con lo programado</v>
      </c>
      <c r="AD34" s="36"/>
      <c r="AE34" s="41">
        <v>6</v>
      </c>
      <c r="AF34" s="33">
        <f t="shared" si="11"/>
        <v>1</v>
      </c>
      <c r="AG34" s="34" t="str">
        <f t="shared" si="3"/>
        <v>De acuerdo con lo programado</v>
      </c>
      <c r="AH34" s="34"/>
      <c r="AI34" s="32">
        <f t="shared" si="12"/>
        <v>28</v>
      </c>
      <c r="AJ34" s="37">
        <f t="shared" si="13"/>
        <v>1</v>
      </c>
      <c r="AK34" s="34" t="str">
        <f t="shared" si="4"/>
        <v>Cumplio</v>
      </c>
      <c r="AL34" s="34"/>
    </row>
    <row r="35" spans="1:38" s="244" customFormat="1" ht="47.55" customHeight="1" thickTop="1" thickBot="1">
      <c r="A35" s="142">
        <f t="shared" si="14"/>
        <v>4</v>
      </c>
      <c r="B35" s="143">
        <v>0</v>
      </c>
      <c r="C35" s="143">
        <v>0</v>
      </c>
      <c r="D35" s="143">
        <v>0</v>
      </c>
      <c r="E35" s="143">
        <v>0</v>
      </c>
      <c r="F35" s="44" t="s">
        <v>1237</v>
      </c>
      <c r="G35" s="40" t="s">
        <v>572</v>
      </c>
      <c r="H35" s="40" t="s">
        <v>1097</v>
      </c>
      <c r="I35" s="41">
        <v>4</v>
      </c>
      <c r="J35" s="41">
        <v>2</v>
      </c>
      <c r="K35" s="28">
        <f t="shared" si="5"/>
        <v>6</v>
      </c>
      <c r="L35" s="41">
        <v>4</v>
      </c>
      <c r="M35" s="41">
        <v>2</v>
      </c>
      <c r="N35" s="28">
        <f t="shared" si="6"/>
        <v>6</v>
      </c>
      <c r="O35" s="28">
        <f t="shared" si="7"/>
        <v>12</v>
      </c>
      <c r="P35" s="30"/>
      <c r="Q35" s="34" t="s">
        <v>1238</v>
      </c>
      <c r="R35" s="34"/>
      <c r="S35" s="41">
        <v>2</v>
      </c>
      <c r="T35" s="33">
        <f t="shared" si="0"/>
        <v>1</v>
      </c>
      <c r="U35" s="34" t="str">
        <f t="shared" si="1"/>
        <v>De acuerdo con lo programado</v>
      </c>
      <c r="V35" s="31" t="s">
        <v>1239</v>
      </c>
      <c r="W35" s="41">
        <v>4</v>
      </c>
      <c r="X35" s="33">
        <f t="shared" si="8"/>
        <v>2</v>
      </c>
      <c r="Y35" s="34" t="str">
        <f t="shared" si="2"/>
        <v>De acuerdo con lo programado</v>
      </c>
      <c r="Z35" s="31" t="s">
        <v>1240</v>
      </c>
      <c r="AA35" s="243">
        <v>2</v>
      </c>
      <c r="AB35" s="33">
        <f t="shared" si="9"/>
        <v>0.5</v>
      </c>
      <c r="AC35" s="34" t="str">
        <f t="shared" si="10"/>
        <v>Atraso Leve</v>
      </c>
      <c r="AD35" s="36" t="s">
        <v>1241</v>
      </c>
      <c r="AE35" s="41">
        <v>5</v>
      </c>
      <c r="AF35" s="33">
        <f t="shared" si="11"/>
        <v>2.5</v>
      </c>
      <c r="AG35" s="34" t="str">
        <f t="shared" si="3"/>
        <v>De acuerdo con lo programado</v>
      </c>
      <c r="AH35" s="34"/>
      <c r="AI35" s="32">
        <f t="shared" si="12"/>
        <v>13</v>
      </c>
      <c r="AJ35" s="37">
        <f t="shared" si="13"/>
        <v>1.0833333333333333</v>
      </c>
      <c r="AK35" s="34" t="str">
        <f t="shared" si="4"/>
        <v>Cumplio</v>
      </c>
      <c r="AL35" s="34"/>
    </row>
    <row r="36" spans="1:38" s="244" customFormat="1" ht="47.55" customHeight="1" thickTop="1" thickBot="1">
      <c r="A36" s="142">
        <f t="shared" si="14"/>
        <v>5</v>
      </c>
      <c r="B36" s="143">
        <v>0</v>
      </c>
      <c r="C36" s="143">
        <v>0</v>
      </c>
      <c r="D36" s="143">
        <v>0</v>
      </c>
      <c r="E36" s="143">
        <v>0</v>
      </c>
      <c r="F36" s="44" t="s">
        <v>1242</v>
      </c>
      <c r="G36" s="40" t="s">
        <v>499</v>
      </c>
      <c r="H36" s="40" t="s">
        <v>335</v>
      </c>
      <c r="I36" s="41">
        <v>1</v>
      </c>
      <c r="J36" s="41">
        <v>1</v>
      </c>
      <c r="K36" s="28">
        <f t="shared" si="5"/>
        <v>2</v>
      </c>
      <c r="L36" s="41">
        <v>1</v>
      </c>
      <c r="M36" s="41">
        <v>1</v>
      </c>
      <c r="N36" s="28">
        <f t="shared" si="6"/>
        <v>2</v>
      </c>
      <c r="O36" s="28">
        <f t="shared" si="7"/>
        <v>4</v>
      </c>
      <c r="P36" s="30"/>
      <c r="Q36" s="34" t="s">
        <v>1243</v>
      </c>
      <c r="R36" s="34"/>
      <c r="S36" s="41">
        <v>1</v>
      </c>
      <c r="T36" s="33">
        <f t="shared" si="0"/>
        <v>1</v>
      </c>
      <c r="U36" s="34" t="str">
        <f t="shared" si="1"/>
        <v>De acuerdo con lo programado</v>
      </c>
      <c r="V36" s="31"/>
      <c r="W36" s="41">
        <v>1</v>
      </c>
      <c r="X36" s="33">
        <f t="shared" si="8"/>
        <v>1</v>
      </c>
      <c r="Y36" s="34" t="str">
        <f t="shared" si="2"/>
        <v>De acuerdo con lo programado</v>
      </c>
      <c r="Z36" s="31"/>
      <c r="AA36" s="243">
        <v>1</v>
      </c>
      <c r="AB36" s="33">
        <f t="shared" si="9"/>
        <v>1</v>
      </c>
      <c r="AC36" s="34" t="str">
        <f t="shared" si="10"/>
        <v>De acuerdo con lo programado</v>
      </c>
      <c r="AD36" s="36"/>
      <c r="AE36" s="41">
        <v>1</v>
      </c>
      <c r="AF36" s="33">
        <f t="shared" si="11"/>
        <v>1</v>
      </c>
      <c r="AG36" s="34" t="str">
        <f t="shared" si="3"/>
        <v>De acuerdo con lo programado</v>
      </c>
      <c r="AH36" s="34"/>
      <c r="AI36" s="32">
        <f t="shared" si="12"/>
        <v>4</v>
      </c>
      <c r="AJ36" s="37">
        <f t="shared" si="13"/>
        <v>1</v>
      </c>
      <c r="AK36" s="34" t="str">
        <f t="shared" si="4"/>
        <v>Cumplio</v>
      </c>
      <c r="AL36" s="34"/>
    </row>
    <row r="37" spans="1:38" s="244" customFormat="1" ht="47.55" customHeight="1" thickTop="1" thickBot="1">
      <c r="A37" s="142">
        <f t="shared" si="14"/>
        <v>6</v>
      </c>
      <c r="B37" s="143">
        <v>0</v>
      </c>
      <c r="C37" s="143">
        <v>0</v>
      </c>
      <c r="D37" s="143">
        <v>0</v>
      </c>
      <c r="E37" s="143">
        <v>0</v>
      </c>
      <c r="F37" s="44" t="s">
        <v>1244</v>
      </c>
      <c r="G37" s="40" t="s">
        <v>113</v>
      </c>
      <c r="H37" s="40" t="s">
        <v>200</v>
      </c>
      <c r="I37" s="41">
        <v>1</v>
      </c>
      <c r="J37" s="41">
        <v>0</v>
      </c>
      <c r="K37" s="28">
        <f t="shared" si="5"/>
        <v>1</v>
      </c>
      <c r="L37" s="41">
        <v>0</v>
      </c>
      <c r="M37" s="41">
        <v>0</v>
      </c>
      <c r="N37" s="28">
        <f t="shared" si="6"/>
        <v>0</v>
      </c>
      <c r="O37" s="28">
        <f t="shared" si="7"/>
        <v>1</v>
      </c>
      <c r="P37" s="30"/>
      <c r="Q37" s="34" t="s">
        <v>1245</v>
      </c>
      <c r="R37" s="34"/>
      <c r="S37" s="41">
        <v>1</v>
      </c>
      <c r="T37" s="33" t="str">
        <f t="shared" si="0"/>
        <v>No hay Programación</v>
      </c>
      <c r="U37" s="34" t="str">
        <f t="shared" si="1"/>
        <v>De acuerdo con lo programado</v>
      </c>
      <c r="V37" s="31"/>
      <c r="W37" s="41">
        <v>0</v>
      </c>
      <c r="X37" s="33" t="str">
        <f t="shared" si="8"/>
        <v>No hay Programación</v>
      </c>
      <c r="Y37" s="34" t="str">
        <f t="shared" si="2"/>
        <v>De acuerdo con lo programado</v>
      </c>
      <c r="Z37" s="31"/>
      <c r="AA37" s="41">
        <v>0</v>
      </c>
      <c r="AB37" s="33" t="str">
        <f t="shared" si="9"/>
        <v>No hay Programación</v>
      </c>
      <c r="AC37" s="34" t="str">
        <f t="shared" si="10"/>
        <v>De acuerdo con lo programado</v>
      </c>
      <c r="AD37" s="36"/>
      <c r="AE37" s="41">
        <v>0</v>
      </c>
      <c r="AF37" s="33" t="str">
        <f t="shared" si="11"/>
        <v>No hay Programación</v>
      </c>
      <c r="AG37" s="34" t="str">
        <f t="shared" si="3"/>
        <v>De acuerdo con lo programado</v>
      </c>
      <c r="AH37" s="34"/>
      <c r="AI37" s="32">
        <f t="shared" si="12"/>
        <v>1</v>
      </c>
      <c r="AJ37" s="37">
        <f t="shared" si="13"/>
        <v>1</v>
      </c>
      <c r="AK37" s="34" t="str">
        <f t="shared" si="4"/>
        <v>Cumplio</v>
      </c>
      <c r="AL37" s="34"/>
    </row>
    <row r="38" spans="1:38" s="244" customFormat="1" ht="47.55" customHeight="1" thickTop="1" thickBot="1">
      <c r="A38" s="142">
        <f t="shared" si="14"/>
        <v>7</v>
      </c>
      <c r="B38" s="143">
        <v>0</v>
      </c>
      <c r="C38" s="143">
        <v>0</v>
      </c>
      <c r="D38" s="143">
        <v>0</v>
      </c>
      <c r="E38" s="143">
        <v>0</v>
      </c>
      <c r="F38" s="44" t="s">
        <v>1246</v>
      </c>
      <c r="G38" s="40" t="s">
        <v>113</v>
      </c>
      <c r="H38" s="40" t="s">
        <v>200</v>
      </c>
      <c r="I38" s="41">
        <v>1</v>
      </c>
      <c r="J38" s="41">
        <v>0</v>
      </c>
      <c r="K38" s="28">
        <f t="shared" si="5"/>
        <v>1</v>
      </c>
      <c r="L38" s="41">
        <v>0</v>
      </c>
      <c r="M38" s="41">
        <v>0</v>
      </c>
      <c r="N38" s="28">
        <f t="shared" si="6"/>
        <v>0</v>
      </c>
      <c r="O38" s="28">
        <f t="shared" si="7"/>
        <v>1</v>
      </c>
      <c r="P38" s="30"/>
      <c r="Q38" s="34" t="s">
        <v>1245</v>
      </c>
      <c r="R38" s="34"/>
      <c r="S38" s="41">
        <v>1</v>
      </c>
      <c r="T38" s="33" t="str">
        <f t="shared" si="0"/>
        <v>No hay Programación</v>
      </c>
      <c r="U38" s="34" t="str">
        <f t="shared" si="1"/>
        <v>De acuerdo con lo programado</v>
      </c>
      <c r="V38" s="31"/>
      <c r="W38" s="41">
        <v>0</v>
      </c>
      <c r="X38" s="33" t="str">
        <f t="shared" si="8"/>
        <v>No hay Programación</v>
      </c>
      <c r="Y38" s="34" t="str">
        <f t="shared" si="2"/>
        <v>De acuerdo con lo programado</v>
      </c>
      <c r="Z38" s="31"/>
      <c r="AA38" s="41">
        <v>0</v>
      </c>
      <c r="AB38" s="33" t="str">
        <f t="shared" si="9"/>
        <v>No hay Programación</v>
      </c>
      <c r="AC38" s="34" t="str">
        <f t="shared" si="10"/>
        <v>De acuerdo con lo programado</v>
      </c>
      <c r="AD38" s="34"/>
      <c r="AE38" s="41">
        <v>0</v>
      </c>
      <c r="AF38" s="33" t="str">
        <f t="shared" si="11"/>
        <v>No hay Programación</v>
      </c>
      <c r="AG38" s="34" t="str">
        <f t="shared" si="3"/>
        <v>De acuerdo con lo programado</v>
      </c>
      <c r="AH38" s="34"/>
      <c r="AI38" s="32">
        <f t="shared" si="12"/>
        <v>1</v>
      </c>
      <c r="AJ38" s="37">
        <f t="shared" si="13"/>
        <v>1</v>
      </c>
      <c r="AK38" s="34" t="str">
        <f t="shared" si="4"/>
        <v>Cumplio</v>
      </c>
      <c r="AL38" s="34"/>
    </row>
    <row r="39" spans="1:38" s="244" customFormat="1" ht="47.55" customHeight="1" thickTop="1" thickBot="1">
      <c r="A39" s="142">
        <f t="shared" si="14"/>
        <v>8</v>
      </c>
      <c r="B39" s="143">
        <v>0</v>
      </c>
      <c r="C39" s="143">
        <v>0</v>
      </c>
      <c r="D39" s="143">
        <v>0</v>
      </c>
      <c r="E39" s="143">
        <v>0</v>
      </c>
      <c r="F39" s="44" t="s">
        <v>1247</v>
      </c>
      <c r="G39" s="40" t="s">
        <v>113</v>
      </c>
      <c r="H39" s="40" t="s">
        <v>200</v>
      </c>
      <c r="I39" s="41">
        <v>0</v>
      </c>
      <c r="J39" s="41">
        <v>1</v>
      </c>
      <c r="K39" s="28">
        <f t="shared" si="5"/>
        <v>1</v>
      </c>
      <c r="L39" s="41">
        <v>0</v>
      </c>
      <c r="M39" s="41">
        <v>0</v>
      </c>
      <c r="N39" s="28">
        <f t="shared" si="6"/>
        <v>0</v>
      </c>
      <c r="O39" s="28">
        <f t="shared" si="7"/>
        <v>1</v>
      </c>
      <c r="P39" s="30"/>
      <c r="Q39" s="34" t="s">
        <v>1245</v>
      </c>
      <c r="R39" s="34"/>
      <c r="S39" s="41">
        <v>0</v>
      </c>
      <c r="T39" s="33">
        <f t="shared" si="0"/>
        <v>0</v>
      </c>
      <c r="U39" s="34" t="str">
        <f t="shared" si="1"/>
        <v>En riesgo en cumplimiento</v>
      </c>
      <c r="V39" s="31"/>
      <c r="W39" s="41">
        <v>1</v>
      </c>
      <c r="X39" s="33">
        <f t="shared" si="8"/>
        <v>1</v>
      </c>
      <c r="Y39" s="34" t="str">
        <f t="shared" si="2"/>
        <v>De acuerdo con lo programado</v>
      </c>
      <c r="Z39" s="31"/>
      <c r="AA39" s="41">
        <v>0</v>
      </c>
      <c r="AB39" s="33" t="str">
        <f t="shared" si="9"/>
        <v>No hay Programación</v>
      </c>
      <c r="AC39" s="34" t="str">
        <f t="shared" si="10"/>
        <v>De acuerdo con lo programado</v>
      </c>
      <c r="AD39" s="36"/>
      <c r="AE39" s="41">
        <v>0</v>
      </c>
      <c r="AF39" s="33" t="str">
        <f t="shared" si="11"/>
        <v>No hay Programación</v>
      </c>
      <c r="AG39" s="34" t="str">
        <f t="shared" si="3"/>
        <v>De acuerdo con lo programado</v>
      </c>
      <c r="AH39" s="34"/>
      <c r="AI39" s="32">
        <f t="shared" si="12"/>
        <v>1</v>
      </c>
      <c r="AJ39" s="37">
        <f t="shared" si="13"/>
        <v>1</v>
      </c>
      <c r="AK39" s="34" t="str">
        <f t="shared" si="4"/>
        <v>Cumplio</v>
      </c>
      <c r="AL39" s="34"/>
    </row>
    <row r="40" spans="1:38" s="244" customFormat="1" ht="47.55" customHeight="1" thickTop="1" thickBot="1">
      <c r="A40" s="142">
        <f t="shared" si="14"/>
        <v>9</v>
      </c>
      <c r="B40" s="143">
        <v>0</v>
      </c>
      <c r="C40" s="143">
        <v>0</v>
      </c>
      <c r="D40" s="143">
        <v>0</v>
      </c>
      <c r="E40" s="143">
        <v>0</v>
      </c>
      <c r="F40" s="44" t="s">
        <v>1248</v>
      </c>
      <c r="G40" s="40" t="s">
        <v>113</v>
      </c>
      <c r="H40" s="40" t="s">
        <v>200</v>
      </c>
      <c r="I40" s="41">
        <v>0</v>
      </c>
      <c r="J40" s="41">
        <v>1</v>
      </c>
      <c r="K40" s="28">
        <f t="shared" si="5"/>
        <v>1</v>
      </c>
      <c r="L40" s="41">
        <v>0</v>
      </c>
      <c r="M40" s="41">
        <v>0</v>
      </c>
      <c r="N40" s="28">
        <f t="shared" si="6"/>
        <v>0</v>
      </c>
      <c r="O40" s="28">
        <f t="shared" si="7"/>
        <v>1</v>
      </c>
      <c r="P40" s="30"/>
      <c r="Q40" s="34" t="s">
        <v>1249</v>
      </c>
      <c r="R40" s="34"/>
      <c r="S40" s="41">
        <v>0</v>
      </c>
      <c r="T40" s="33">
        <f t="shared" si="0"/>
        <v>0</v>
      </c>
      <c r="U40" s="34" t="str">
        <f t="shared" si="1"/>
        <v>En riesgo en cumplimiento</v>
      </c>
      <c r="V40" s="31"/>
      <c r="W40" s="41">
        <v>1</v>
      </c>
      <c r="X40" s="33">
        <f t="shared" si="8"/>
        <v>1</v>
      </c>
      <c r="Y40" s="34" t="str">
        <f t="shared" si="2"/>
        <v>De acuerdo con lo programado</v>
      </c>
      <c r="Z40" s="31"/>
      <c r="AA40" s="41">
        <v>0</v>
      </c>
      <c r="AB40" s="33" t="str">
        <f t="shared" si="9"/>
        <v>No hay Programación</v>
      </c>
      <c r="AC40" s="34" t="str">
        <f t="shared" si="10"/>
        <v>De acuerdo con lo programado</v>
      </c>
      <c r="AD40" s="36"/>
      <c r="AE40" s="41">
        <v>0</v>
      </c>
      <c r="AF40" s="33" t="str">
        <f t="shared" si="11"/>
        <v>No hay Programación</v>
      </c>
      <c r="AG40" s="34" t="str">
        <f t="shared" si="3"/>
        <v>De acuerdo con lo programado</v>
      </c>
      <c r="AH40" s="34"/>
      <c r="AI40" s="32">
        <f t="shared" si="12"/>
        <v>1</v>
      </c>
      <c r="AJ40" s="37">
        <f t="shared" si="13"/>
        <v>1</v>
      </c>
      <c r="AK40" s="34" t="str">
        <f t="shared" si="4"/>
        <v>Cumplio</v>
      </c>
      <c r="AL40" s="34"/>
    </row>
    <row r="41" spans="1:38" s="244" customFormat="1" ht="47.55" customHeight="1" thickTop="1" thickBot="1">
      <c r="A41" s="142">
        <f t="shared" si="14"/>
        <v>10</v>
      </c>
      <c r="B41" s="143">
        <v>0</v>
      </c>
      <c r="C41" s="143">
        <v>0</v>
      </c>
      <c r="D41" s="143">
        <v>0</v>
      </c>
      <c r="E41" s="143">
        <v>0</v>
      </c>
      <c r="F41" s="44" t="s">
        <v>1250</v>
      </c>
      <c r="G41" s="40" t="s">
        <v>113</v>
      </c>
      <c r="H41" s="40" t="s">
        <v>200</v>
      </c>
      <c r="I41" s="41">
        <v>0</v>
      </c>
      <c r="J41" s="41">
        <v>1</v>
      </c>
      <c r="K41" s="28">
        <f t="shared" si="5"/>
        <v>1</v>
      </c>
      <c r="L41" s="41">
        <v>0</v>
      </c>
      <c r="M41" s="41">
        <v>0</v>
      </c>
      <c r="N41" s="28">
        <f t="shared" si="6"/>
        <v>0</v>
      </c>
      <c r="O41" s="28">
        <f t="shared" si="7"/>
        <v>1</v>
      </c>
      <c r="P41" s="30"/>
      <c r="Q41" s="34" t="s">
        <v>1249</v>
      </c>
      <c r="R41" s="34"/>
      <c r="S41" s="41">
        <v>0</v>
      </c>
      <c r="T41" s="33">
        <f t="shared" si="0"/>
        <v>0</v>
      </c>
      <c r="U41" s="34" t="str">
        <f t="shared" si="1"/>
        <v>En riesgo en cumplimiento</v>
      </c>
      <c r="V41" s="31"/>
      <c r="W41" s="41">
        <v>1</v>
      </c>
      <c r="X41" s="33">
        <f t="shared" si="8"/>
        <v>1</v>
      </c>
      <c r="Y41" s="34" t="str">
        <f t="shared" si="2"/>
        <v>De acuerdo con lo programado</v>
      </c>
      <c r="Z41" s="31"/>
      <c r="AA41" s="41">
        <v>0</v>
      </c>
      <c r="AB41" s="33" t="str">
        <f t="shared" si="9"/>
        <v>No hay Programación</v>
      </c>
      <c r="AC41" s="34" t="str">
        <f t="shared" si="10"/>
        <v>De acuerdo con lo programado</v>
      </c>
      <c r="AD41" s="36"/>
      <c r="AE41" s="41">
        <v>0</v>
      </c>
      <c r="AF41" s="33" t="str">
        <f t="shared" si="11"/>
        <v>No hay Programación</v>
      </c>
      <c r="AG41" s="34" t="str">
        <f t="shared" si="3"/>
        <v>De acuerdo con lo programado</v>
      </c>
      <c r="AH41" s="34"/>
      <c r="AI41" s="32">
        <f t="shared" si="12"/>
        <v>1</v>
      </c>
      <c r="AJ41" s="37">
        <f t="shared" si="13"/>
        <v>1</v>
      </c>
      <c r="AK41" s="34" t="str">
        <f t="shared" si="4"/>
        <v>Cumplio</v>
      </c>
      <c r="AL41" s="34"/>
    </row>
    <row r="42" spans="1:38" s="244" customFormat="1" ht="47.55" customHeight="1" thickTop="1" thickBot="1">
      <c r="A42" s="142">
        <f t="shared" si="14"/>
        <v>11</v>
      </c>
      <c r="B42" s="143">
        <v>0</v>
      </c>
      <c r="C42" s="143">
        <v>0</v>
      </c>
      <c r="D42" s="143">
        <v>0</v>
      </c>
      <c r="E42" s="143">
        <v>0</v>
      </c>
      <c r="F42" s="44" t="s">
        <v>1251</v>
      </c>
      <c r="G42" s="40" t="s">
        <v>587</v>
      </c>
      <c r="H42" s="40" t="s">
        <v>144</v>
      </c>
      <c r="I42" s="41">
        <v>0</v>
      </c>
      <c r="J42" s="41">
        <v>11</v>
      </c>
      <c r="K42" s="28">
        <f t="shared" si="5"/>
        <v>11</v>
      </c>
      <c r="L42" s="41">
        <v>0</v>
      </c>
      <c r="M42" s="41">
        <v>0</v>
      </c>
      <c r="N42" s="28">
        <f t="shared" si="6"/>
        <v>0</v>
      </c>
      <c r="O42" s="28">
        <f t="shared" si="7"/>
        <v>11</v>
      </c>
      <c r="P42" s="30"/>
      <c r="Q42" s="34" t="s">
        <v>1252</v>
      </c>
      <c r="R42" s="34"/>
      <c r="S42" s="41">
        <v>0</v>
      </c>
      <c r="T42" s="33">
        <f t="shared" si="0"/>
        <v>0</v>
      </c>
      <c r="U42" s="34" t="str">
        <f t="shared" si="1"/>
        <v>En riesgo en cumplimiento</v>
      </c>
      <c r="V42" s="31"/>
      <c r="W42" s="41">
        <v>11</v>
      </c>
      <c r="X42" s="33">
        <f t="shared" si="8"/>
        <v>1</v>
      </c>
      <c r="Y42" s="34" t="str">
        <f t="shared" si="2"/>
        <v>De acuerdo con lo programado</v>
      </c>
      <c r="Z42" s="31"/>
      <c r="AA42" s="41">
        <v>0</v>
      </c>
      <c r="AB42" s="33" t="str">
        <f t="shared" si="9"/>
        <v>No hay Programación</v>
      </c>
      <c r="AC42" s="34" t="str">
        <f t="shared" si="10"/>
        <v>De acuerdo con lo programado</v>
      </c>
      <c r="AD42" s="36"/>
      <c r="AE42" s="41">
        <v>0</v>
      </c>
      <c r="AF42" s="33" t="str">
        <f t="shared" si="11"/>
        <v>No hay Programación</v>
      </c>
      <c r="AG42" s="34" t="str">
        <f t="shared" si="3"/>
        <v>De acuerdo con lo programado</v>
      </c>
      <c r="AH42" s="34"/>
      <c r="AI42" s="32">
        <f t="shared" si="12"/>
        <v>11</v>
      </c>
      <c r="AJ42" s="37">
        <f t="shared" si="13"/>
        <v>1</v>
      </c>
      <c r="AK42" s="34" t="str">
        <f t="shared" si="4"/>
        <v>Cumplio</v>
      </c>
      <c r="AL42" s="34"/>
    </row>
    <row r="43" spans="1:38" s="244" customFormat="1" ht="47.55" customHeight="1" thickTop="1" thickBot="1">
      <c r="A43" s="142">
        <f t="shared" si="14"/>
        <v>12</v>
      </c>
      <c r="B43" s="143">
        <v>0</v>
      </c>
      <c r="C43" s="143">
        <v>0</v>
      </c>
      <c r="D43" s="143">
        <v>0</v>
      </c>
      <c r="E43" s="143">
        <v>0</v>
      </c>
      <c r="F43" s="44" t="s">
        <v>1253</v>
      </c>
      <c r="G43" s="40" t="s">
        <v>113</v>
      </c>
      <c r="H43" s="40" t="s">
        <v>200</v>
      </c>
      <c r="I43" s="41">
        <v>0</v>
      </c>
      <c r="J43" s="41">
        <v>0</v>
      </c>
      <c r="K43" s="28">
        <f t="shared" si="5"/>
        <v>0</v>
      </c>
      <c r="L43" s="41">
        <v>1</v>
      </c>
      <c r="M43" s="41">
        <v>0</v>
      </c>
      <c r="N43" s="28">
        <f t="shared" si="6"/>
        <v>1</v>
      </c>
      <c r="O43" s="28">
        <f t="shared" si="7"/>
        <v>1</v>
      </c>
      <c r="P43" s="30"/>
      <c r="Q43" s="34" t="s">
        <v>1252</v>
      </c>
      <c r="R43" s="34"/>
      <c r="S43" s="41">
        <v>0</v>
      </c>
      <c r="T43" s="33" t="str">
        <f t="shared" si="0"/>
        <v>No hay Programación</v>
      </c>
      <c r="U43" s="34" t="str">
        <f t="shared" si="1"/>
        <v>De acuerdo con lo programado</v>
      </c>
      <c r="V43" s="31"/>
      <c r="W43" s="41">
        <v>0</v>
      </c>
      <c r="X43" s="33" t="str">
        <f t="shared" si="8"/>
        <v>No hay Programación</v>
      </c>
      <c r="Y43" s="34" t="str">
        <f t="shared" si="2"/>
        <v>De acuerdo con lo programado</v>
      </c>
      <c r="Z43" s="31"/>
      <c r="AA43" s="243">
        <v>1</v>
      </c>
      <c r="AB43" s="33">
        <f t="shared" si="9"/>
        <v>1</v>
      </c>
      <c r="AC43" s="34" t="str">
        <f t="shared" si="10"/>
        <v>De acuerdo con lo programado</v>
      </c>
      <c r="AD43" s="36"/>
      <c r="AE43" s="41">
        <v>0</v>
      </c>
      <c r="AF43" s="33" t="str">
        <f t="shared" si="11"/>
        <v>No hay Programación</v>
      </c>
      <c r="AG43" s="34" t="str">
        <f t="shared" si="3"/>
        <v>De acuerdo con lo programado</v>
      </c>
      <c r="AH43" s="34"/>
      <c r="AI43" s="32">
        <f t="shared" si="12"/>
        <v>1</v>
      </c>
      <c r="AJ43" s="37">
        <f t="shared" si="13"/>
        <v>1</v>
      </c>
      <c r="AK43" s="34" t="str">
        <f t="shared" si="4"/>
        <v>Cumplio</v>
      </c>
      <c r="AL43" s="34"/>
    </row>
    <row r="44" spans="1:38" s="244" customFormat="1" ht="47.55" customHeight="1" thickTop="1" thickBot="1">
      <c r="A44" s="142">
        <f t="shared" si="14"/>
        <v>13</v>
      </c>
      <c r="B44" s="143">
        <v>0</v>
      </c>
      <c r="C44" s="143">
        <v>0</v>
      </c>
      <c r="D44" s="143">
        <v>0</v>
      </c>
      <c r="E44" s="143">
        <v>0</v>
      </c>
      <c r="F44" s="44" t="s">
        <v>1254</v>
      </c>
      <c r="G44" s="40" t="s">
        <v>113</v>
      </c>
      <c r="H44" s="40" t="s">
        <v>200</v>
      </c>
      <c r="I44" s="41">
        <v>1</v>
      </c>
      <c r="J44" s="41">
        <v>0</v>
      </c>
      <c r="K44" s="28">
        <f t="shared" si="5"/>
        <v>1</v>
      </c>
      <c r="L44" s="41">
        <v>0</v>
      </c>
      <c r="M44" s="41">
        <v>0</v>
      </c>
      <c r="N44" s="28">
        <f t="shared" si="6"/>
        <v>0</v>
      </c>
      <c r="O44" s="28">
        <f t="shared" si="7"/>
        <v>1</v>
      </c>
      <c r="P44" s="30"/>
      <c r="Q44" s="34" t="s">
        <v>1255</v>
      </c>
      <c r="R44" s="34"/>
      <c r="S44" s="41">
        <v>1</v>
      </c>
      <c r="T44" s="33" t="str">
        <f t="shared" si="0"/>
        <v>No hay Programación</v>
      </c>
      <c r="U44" s="34" t="str">
        <f t="shared" si="1"/>
        <v>De acuerdo con lo programado</v>
      </c>
      <c r="V44" s="31"/>
      <c r="W44" s="41">
        <v>0</v>
      </c>
      <c r="X44" s="33" t="str">
        <f t="shared" si="8"/>
        <v>No hay Programación</v>
      </c>
      <c r="Y44" s="34" t="str">
        <f t="shared" si="2"/>
        <v>De acuerdo con lo programado</v>
      </c>
      <c r="Z44" s="31"/>
      <c r="AA44" s="41">
        <v>0</v>
      </c>
      <c r="AB44" s="33" t="str">
        <f t="shared" si="9"/>
        <v>No hay Programación</v>
      </c>
      <c r="AC44" s="34" t="str">
        <f t="shared" si="10"/>
        <v>De acuerdo con lo programado</v>
      </c>
      <c r="AD44" s="36"/>
      <c r="AE44" s="41">
        <v>0</v>
      </c>
      <c r="AF44" s="33" t="str">
        <f t="shared" si="11"/>
        <v>No hay Programación</v>
      </c>
      <c r="AG44" s="34" t="str">
        <f t="shared" si="3"/>
        <v>De acuerdo con lo programado</v>
      </c>
      <c r="AH44" s="34"/>
      <c r="AI44" s="32">
        <f t="shared" si="12"/>
        <v>1</v>
      </c>
      <c r="AJ44" s="37">
        <f t="shared" si="13"/>
        <v>1</v>
      </c>
      <c r="AK44" s="34" t="str">
        <f t="shared" si="4"/>
        <v>Cumplio</v>
      </c>
      <c r="AL44" s="34"/>
    </row>
    <row r="45" spans="1:38" s="244" customFormat="1" ht="47.55" customHeight="1" thickTop="1" thickBot="1">
      <c r="A45" s="142">
        <f t="shared" si="14"/>
        <v>14</v>
      </c>
      <c r="B45" s="143">
        <v>5</v>
      </c>
      <c r="C45" s="143">
        <v>0</v>
      </c>
      <c r="D45" s="143">
        <v>0</v>
      </c>
      <c r="E45" s="143">
        <v>0</v>
      </c>
      <c r="F45" s="44" t="s">
        <v>1256</v>
      </c>
      <c r="G45" s="40" t="s">
        <v>113</v>
      </c>
      <c r="H45" s="40" t="s">
        <v>200</v>
      </c>
      <c r="I45" s="41">
        <v>0</v>
      </c>
      <c r="J45" s="41">
        <v>0</v>
      </c>
      <c r="K45" s="28">
        <f t="shared" si="5"/>
        <v>0</v>
      </c>
      <c r="L45" s="41">
        <v>0</v>
      </c>
      <c r="M45" s="41">
        <v>1</v>
      </c>
      <c r="N45" s="28">
        <f t="shared" si="6"/>
        <v>1</v>
      </c>
      <c r="O45" s="28">
        <f t="shared" si="7"/>
        <v>1</v>
      </c>
      <c r="P45" s="30"/>
      <c r="Q45" s="34" t="s">
        <v>1257</v>
      </c>
      <c r="R45" s="34"/>
      <c r="S45" s="41">
        <v>0</v>
      </c>
      <c r="T45" s="33" t="str">
        <f t="shared" si="0"/>
        <v>No hay Programación</v>
      </c>
      <c r="U45" s="34" t="str">
        <f t="shared" si="1"/>
        <v>De acuerdo con lo programado</v>
      </c>
      <c r="V45" s="31"/>
      <c r="W45" s="41">
        <v>0</v>
      </c>
      <c r="X45" s="33" t="str">
        <f t="shared" si="8"/>
        <v>No hay Programación</v>
      </c>
      <c r="Y45" s="34" t="str">
        <f t="shared" si="2"/>
        <v>De acuerdo con lo programado</v>
      </c>
      <c r="Z45" s="31"/>
      <c r="AA45" s="41">
        <v>0</v>
      </c>
      <c r="AB45" s="33" t="str">
        <f t="shared" si="9"/>
        <v>No hay Programación</v>
      </c>
      <c r="AC45" s="34" t="str">
        <f t="shared" si="10"/>
        <v>De acuerdo con lo programado</v>
      </c>
      <c r="AD45" s="36"/>
      <c r="AE45" s="41">
        <v>1</v>
      </c>
      <c r="AF45" s="33">
        <f t="shared" si="11"/>
        <v>1</v>
      </c>
      <c r="AG45" s="34" t="str">
        <f t="shared" si="3"/>
        <v>De acuerdo con lo programado</v>
      </c>
      <c r="AH45" s="34"/>
      <c r="AI45" s="32">
        <f t="shared" si="12"/>
        <v>1</v>
      </c>
      <c r="AJ45" s="37">
        <f t="shared" si="13"/>
        <v>1</v>
      </c>
      <c r="AK45" s="34" t="str">
        <f t="shared" si="4"/>
        <v>Cumplio</v>
      </c>
      <c r="AL45" s="34"/>
    </row>
    <row r="46" spans="1:38" s="244" customFormat="1" ht="47.55" customHeight="1" thickTop="1" thickBot="1">
      <c r="A46" s="142">
        <f t="shared" si="14"/>
        <v>15</v>
      </c>
      <c r="B46" s="143">
        <v>5</v>
      </c>
      <c r="C46" s="143">
        <v>0</v>
      </c>
      <c r="D46" s="143">
        <v>0</v>
      </c>
      <c r="E46" s="143">
        <v>0</v>
      </c>
      <c r="F46" s="44" t="s">
        <v>1258</v>
      </c>
      <c r="G46" s="40" t="s">
        <v>113</v>
      </c>
      <c r="H46" s="40" t="s">
        <v>200</v>
      </c>
      <c r="I46" s="41">
        <v>0</v>
      </c>
      <c r="J46" s="41">
        <v>1</v>
      </c>
      <c r="K46" s="28">
        <f t="shared" si="5"/>
        <v>1</v>
      </c>
      <c r="L46" s="41">
        <v>0</v>
      </c>
      <c r="M46" s="41">
        <v>0</v>
      </c>
      <c r="N46" s="28">
        <f t="shared" si="6"/>
        <v>0</v>
      </c>
      <c r="O46" s="28">
        <f t="shared" si="7"/>
        <v>1</v>
      </c>
      <c r="P46" s="30"/>
      <c r="Q46" s="34" t="s">
        <v>1257</v>
      </c>
      <c r="R46" s="34"/>
      <c r="S46" s="41">
        <v>0</v>
      </c>
      <c r="T46" s="33">
        <f t="shared" si="0"/>
        <v>0</v>
      </c>
      <c r="U46" s="34" t="str">
        <f t="shared" si="1"/>
        <v>En riesgo en cumplimiento</v>
      </c>
      <c r="V46" s="31"/>
      <c r="W46" s="41">
        <v>0</v>
      </c>
      <c r="X46" s="33">
        <f t="shared" si="8"/>
        <v>0</v>
      </c>
      <c r="Y46" s="34" t="str">
        <f t="shared" si="2"/>
        <v>En riesgo en cumplimiento</v>
      </c>
      <c r="Z46" s="31" t="s">
        <v>1259</v>
      </c>
      <c r="AA46" s="41">
        <v>0</v>
      </c>
      <c r="AB46" s="33" t="str">
        <f t="shared" si="9"/>
        <v>No hay Programación</v>
      </c>
      <c r="AC46" s="34" t="str">
        <f t="shared" si="10"/>
        <v>De acuerdo con lo programado</v>
      </c>
      <c r="AD46" s="36"/>
      <c r="AE46" s="41">
        <v>1</v>
      </c>
      <c r="AF46" s="33" t="str">
        <f t="shared" si="11"/>
        <v>No hay Programación</v>
      </c>
      <c r="AG46" s="34" t="str">
        <f t="shared" si="3"/>
        <v>De acuerdo con lo programado</v>
      </c>
      <c r="AH46" s="34" t="s">
        <v>1260</v>
      </c>
      <c r="AI46" s="32">
        <f t="shared" si="12"/>
        <v>1</v>
      </c>
      <c r="AJ46" s="37">
        <f t="shared" si="13"/>
        <v>1</v>
      </c>
      <c r="AK46" s="34" t="str">
        <f t="shared" si="4"/>
        <v>Cumplio</v>
      </c>
      <c r="AL46" s="34"/>
    </row>
    <row r="47" spans="1:38" s="244" customFormat="1" ht="47.55" customHeight="1" thickTop="1" thickBot="1">
      <c r="A47" s="142">
        <f t="shared" si="14"/>
        <v>16</v>
      </c>
      <c r="B47" s="143">
        <v>0</v>
      </c>
      <c r="C47" s="143">
        <v>0</v>
      </c>
      <c r="D47" s="143">
        <v>0</v>
      </c>
      <c r="E47" s="143">
        <v>0</v>
      </c>
      <c r="F47" s="44" t="s">
        <v>1261</v>
      </c>
      <c r="G47" s="40" t="s">
        <v>100</v>
      </c>
      <c r="H47" s="40" t="s">
        <v>1262</v>
      </c>
      <c r="I47" s="41">
        <v>4</v>
      </c>
      <c r="J47" s="41">
        <v>2</v>
      </c>
      <c r="K47" s="28">
        <f t="shared" si="5"/>
        <v>6</v>
      </c>
      <c r="L47" s="41">
        <v>1</v>
      </c>
      <c r="M47" s="41">
        <v>0</v>
      </c>
      <c r="N47" s="28">
        <f t="shared" si="6"/>
        <v>1</v>
      </c>
      <c r="O47" s="28">
        <f t="shared" si="7"/>
        <v>7</v>
      </c>
      <c r="P47" s="30"/>
      <c r="Q47" s="34" t="s">
        <v>1263</v>
      </c>
      <c r="R47" s="34"/>
      <c r="S47" s="41">
        <v>4</v>
      </c>
      <c r="T47" s="33">
        <f t="shared" si="0"/>
        <v>2</v>
      </c>
      <c r="U47" s="34" t="str">
        <f t="shared" si="1"/>
        <v>De acuerdo con lo programado</v>
      </c>
      <c r="V47" s="31"/>
      <c r="W47" s="41">
        <v>2</v>
      </c>
      <c r="X47" s="33">
        <f t="shared" si="8"/>
        <v>1</v>
      </c>
      <c r="Y47" s="34" t="str">
        <f t="shared" si="2"/>
        <v>De acuerdo con lo programado</v>
      </c>
      <c r="Z47" s="31"/>
      <c r="AA47" s="243">
        <v>3</v>
      </c>
      <c r="AB47" s="33">
        <f t="shared" si="9"/>
        <v>3</v>
      </c>
      <c r="AC47" s="34" t="str">
        <f t="shared" si="10"/>
        <v>De acuerdo con lo programado</v>
      </c>
      <c r="AD47" s="36" t="s">
        <v>1264</v>
      </c>
      <c r="AE47" s="41">
        <v>0</v>
      </c>
      <c r="AF47" s="33" t="str">
        <f t="shared" si="11"/>
        <v>No hay Programación</v>
      </c>
      <c r="AG47" s="34" t="str">
        <f t="shared" si="3"/>
        <v>De acuerdo con lo programado</v>
      </c>
      <c r="AH47" s="34"/>
      <c r="AI47" s="32">
        <f t="shared" si="12"/>
        <v>9</v>
      </c>
      <c r="AJ47" s="37">
        <f t="shared" si="13"/>
        <v>1.2857142857142858</v>
      </c>
      <c r="AK47" s="34" t="str">
        <f t="shared" si="4"/>
        <v>Cumplio</v>
      </c>
      <c r="AL47" s="34" t="s">
        <v>1265</v>
      </c>
    </row>
    <row r="48" spans="1:38" s="244" customFormat="1" ht="47.55" customHeight="1" thickTop="1" thickBot="1">
      <c r="A48" s="142">
        <f t="shared" si="14"/>
        <v>17</v>
      </c>
      <c r="B48" s="143">
        <v>0</v>
      </c>
      <c r="C48" s="143">
        <v>0</v>
      </c>
      <c r="D48" s="143">
        <v>0</v>
      </c>
      <c r="E48" s="143">
        <v>0</v>
      </c>
      <c r="F48" s="44" t="s">
        <v>1266</v>
      </c>
      <c r="G48" s="40" t="s">
        <v>100</v>
      </c>
      <c r="H48" s="40" t="s">
        <v>1262</v>
      </c>
      <c r="I48" s="41">
        <v>0</v>
      </c>
      <c r="J48" s="41">
        <v>1</v>
      </c>
      <c r="K48" s="28">
        <f t="shared" si="5"/>
        <v>1</v>
      </c>
      <c r="L48" s="41">
        <v>1</v>
      </c>
      <c r="M48" s="41">
        <v>1</v>
      </c>
      <c r="N48" s="28">
        <f t="shared" si="6"/>
        <v>2</v>
      </c>
      <c r="O48" s="28">
        <f t="shared" si="7"/>
        <v>3</v>
      </c>
      <c r="P48" s="30"/>
      <c r="Q48" s="34" t="s">
        <v>1267</v>
      </c>
      <c r="R48" s="34"/>
      <c r="S48" s="41">
        <v>0</v>
      </c>
      <c r="T48" s="33">
        <f t="shared" si="0"/>
        <v>0</v>
      </c>
      <c r="U48" s="34" t="str">
        <f t="shared" si="1"/>
        <v>En riesgo en cumplimiento</v>
      </c>
      <c r="V48" s="31"/>
      <c r="W48" s="41">
        <v>1</v>
      </c>
      <c r="X48" s="33">
        <f t="shared" si="8"/>
        <v>1</v>
      </c>
      <c r="Y48" s="34" t="str">
        <f t="shared" si="2"/>
        <v>De acuerdo con lo programado</v>
      </c>
      <c r="Z48" s="31"/>
      <c r="AA48" s="243">
        <v>1</v>
      </c>
      <c r="AB48" s="33">
        <f t="shared" si="9"/>
        <v>1</v>
      </c>
      <c r="AC48" s="34" t="str">
        <f t="shared" si="10"/>
        <v>De acuerdo con lo programado</v>
      </c>
      <c r="AD48" s="36"/>
      <c r="AE48" s="41">
        <v>1</v>
      </c>
      <c r="AF48" s="33">
        <f t="shared" si="11"/>
        <v>1</v>
      </c>
      <c r="AG48" s="34" t="str">
        <f t="shared" si="3"/>
        <v>De acuerdo con lo programado</v>
      </c>
      <c r="AH48" s="34"/>
      <c r="AI48" s="32">
        <f t="shared" si="12"/>
        <v>3</v>
      </c>
      <c r="AJ48" s="37">
        <f t="shared" si="13"/>
        <v>1</v>
      </c>
      <c r="AK48" s="34" t="str">
        <f t="shared" si="4"/>
        <v>Cumplio</v>
      </c>
      <c r="AL48" s="34"/>
    </row>
    <row r="49" spans="1:38" s="244" customFormat="1" ht="47.55" customHeight="1" thickTop="1" thickBot="1">
      <c r="A49" s="142">
        <f t="shared" si="14"/>
        <v>18</v>
      </c>
      <c r="B49" s="143">
        <v>0</v>
      </c>
      <c r="C49" s="143">
        <v>0</v>
      </c>
      <c r="D49" s="143">
        <v>0</v>
      </c>
      <c r="E49" s="143">
        <v>0</v>
      </c>
      <c r="F49" s="44" t="s">
        <v>1268</v>
      </c>
      <c r="G49" s="40" t="s">
        <v>113</v>
      </c>
      <c r="H49" s="40" t="s">
        <v>200</v>
      </c>
      <c r="I49" s="41">
        <v>0</v>
      </c>
      <c r="J49" s="41">
        <v>1</v>
      </c>
      <c r="K49" s="28">
        <f t="shared" si="5"/>
        <v>1</v>
      </c>
      <c r="L49" s="41">
        <v>0</v>
      </c>
      <c r="M49" s="41">
        <v>0</v>
      </c>
      <c r="N49" s="28">
        <f t="shared" si="6"/>
        <v>0</v>
      </c>
      <c r="O49" s="28">
        <f t="shared" si="7"/>
        <v>1</v>
      </c>
      <c r="P49" s="30"/>
      <c r="Q49" s="34" t="s">
        <v>1269</v>
      </c>
      <c r="R49" s="34"/>
      <c r="S49" s="41">
        <v>0</v>
      </c>
      <c r="T49" s="33">
        <f t="shared" si="0"/>
        <v>0</v>
      </c>
      <c r="U49" s="34" t="str">
        <f t="shared" si="1"/>
        <v>En riesgo en cumplimiento</v>
      </c>
      <c r="V49" s="31"/>
      <c r="W49" s="41">
        <v>0</v>
      </c>
      <c r="X49" s="33">
        <f t="shared" si="8"/>
        <v>0</v>
      </c>
      <c r="Y49" s="34" t="str">
        <f t="shared" si="2"/>
        <v>En riesgo en cumplimiento</v>
      </c>
      <c r="Z49" s="31" t="s">
        <v>1270</v>
      </c>
      <c r="AA49" s="243">
        <v>1</v>
      </c>
      <c r="AB49" s="33" t="str">
        <f t="shared" si="9"/>
        <v>No hay Programación</v>
      </c>
      <c r="AC49" s="34" t="str">
        <f t="shared" si="10"/>
        <v>De acuerdo con lo programado</v>
      </c>
      <c r="AD49" s="36" t="s">
        <v>1271</v>
      </c>
      <c r="AE49" s="41">
        <v>0</v>
      </c>
      <c r="AF49" s="33" t="str">
        <f t="shared" si="11"/>
        <v>No hay Programación</v>
      </c>
      <c r="AG49" s="34" t="str">
        <f t="shared" si="3"/>
        <v>De acuerdo con lo programado</v>
      </c>
      <c r="AH49" s="34"/>
      <c r="AI49" s="32">
        <f t="shared" si="12"/>
        <v>1</v>
      </c>
      <c r="AJ49" s="37">
        <f t="shared" si="13"/>
        <v>1</v>
      </c>
      <c r="AK49" s="34" t="str">
        <f t="shared" si="4"/>
        <v>Cumplio</v>
      </c>
      <c r="AL49" s="34"/>
    </row>
    <row r="50" spans="1:38" s="244" customFormat="1" ht="47.55" customHeight="1" thickTop="1" thickBot="1">
      <c r="A50" s="142">
        <f t="shared" si="14"/>
        <v>19</v>
      </c>
      <c r="B50" s="143">
        <v>0</v>
      </c>
      <c r="C50" s="143">
        <v>0</v>
      </c>
      <c r="D50" s="143">
        <v>0</v>
      </c>
      <c r="E50" s="143">
        <v>0</v>
      </c>
      <c r="F50" s="44" t="s">
        <v>1272</v>
      </c>
      <c r="G50" s="40" t="s">
        <v>100</v>
      </c>
      <c r="H50" s="40" t="s">
        <v>1262</v>
      </c>
      <c r="I50" s="41">
        <v>0</v>
      </c>
      <c r="J50" s="41">
        <v>1</v>
      </c>
      <c r="K50" s="28">
        <f t="shared" si="5"/>
        <v>1</v>
      </c>
      <c r="L50" s="41">
        <v>0</v>
      </c>
      <c r="M50" s="41">
        <v>0</v>
      </c>
      <c r="N50" s="28">
        <f t="shared" si="6"/>
        <v>0</v>
      </c>
      <c r="O50" s="28">
        <f t="shared" si="7"/>
        <v>1</v>
      </c>
      <c r="P50" s="30"/>
      <c r="Q50" s="34" t="s">
        <v>1269</v>
      </c>
      <c r="R50" s="34"/>
      <c r="S50" s="41">
        <v>0</v>
      </c>
      <c r="T50" s="33">
        <f t="shared" si="0"/>
        <v>0</v>
      </c>
      <c r="U50" s="34" t="str">
        <f t="shared" si="1"/>
        <v>En riesgo en cumplimiento</v>
      </c>
      <c r="V50" s="31"/>
      <c r="W50" s="41">
        <v>1</v>
      </c>
      <c r="X50" s="33">
        <f t="shared" si="8"/>
        <v>1</v>
      </c>
      <c r="Y50" s="34" t="str">
        <f t="shared" si="2"/>
        <v>De acuerdo con lo programado</v>
      </c>
      <c r="Z50" s="31"/>
      <c r="AA50" s="41">
        <v>0</v>
      </c>
      <c r="AB50" s="33" t="str">
        <f t="shared" si="9"/>
        <v>No hay Programación</v>
      </c>
      <c r="AC50" s="34" t="str">
        <f t="shared" si="10"/>
        <v>De acuerdo con lo programado</v>
      </c>
      <c r="AD50" s="36"/>
      <c r="AE50" s="41">
        <v>0</v>
      </c>
      <c r="AF50" s="33" t="str">
        <f t="shared" si="11"/>
        <v>No hay Programación</v>
      </c>
      <c r="AG50" s="34" t="str">
        <f t="shared" si="3"/>
        <v>De acuerdo con lo programado</v>
      </c>
      <c r="AH50" s="34"/>
      <c r="AI50" s="32">
        <f t="shared" si="12"/>
        <v>1</v>
      </c>
      <c r="AJ50" s="37">
        <f t="shared" si="13"/>
        <v>1</v>
      </c>
      <c r="AK50" s="34" t="str">
        <f t="shared" si="4"/>
        <v>Cumplio</v>
      </c>
      <c r="AL50" s="34"/>
    </row>
    <row r="51" spans="1:38" s="244" customFormat="1" ht="47.55" customHeight="1" thickTop="1" thickBot="1">
      <c r="A51" s="142">
        <f t="shared" si="14"/>
        <v>20</v>
      </c>
      <c r="B51" s="143">
        <v>0</v>
      </c>
      <c r="C51" s="143">
        <v>0</v>
      </c>
      <c r="D51" s="143">
        <v>0</v>
      </c>
      <c r="E51" s="143">
        <v>0</v>
      </c>
      <c r="F51" s="44" t="s">
        <v>1273</v>
      </c>
      <c r="G51" s="40" t="s">
        <v>233</v>
      </c>
      <c r="H51" s="40" t="s">
        <v>1262</v>
      </c>
      <c r="I51" s="41">
        <v>4</v>
      </c>
      <c r="J51" s="41">
        <v>4</v>
      </c>
      <c r="K51" s="28">
        <f t="shared" si="5"/>
        <v>8</v>
      </c>
      <c r="L51" s="41">
        <v>4</v>
      </c>
      <c r="M51" s="41">
        <v>4</v>
      </c>
      <c r="N51" s="28">
        <f t="shared" si="6"/>
        <v>8</v>
      </c>
      <c r="O51" s="28">
        <f t="shared" si="7"/>
        <v>16</v>
      </c>
      <c r="P51" s="30"/>
      <c r="Q51" s="34" t="s">
        <v>1274</v>
      </c>
      <c r="R51" s="34"/>
      <c r="S51" s="41">
        <v>4</v>
      </c>
      <c r="T51" s="33">
        <f t="shared" si="0"/>
        <v>1</v>
      </c>
      <c r="U51" s="34" t="str">
        <f t="shared" si="1"/>
        <v>De acuerdo con lo programado</v>
      </c>
      <c r="V51" s="31"/>
      <c r="W51" s="41">
        <v>4</v>
      </c>
      <c r="X51" s="33">
        <f t="shared" si="8"/>
        <v>1</v>
      </c>
      <c r="Y51" s="34" t="str">
        <f t="shared" si="2"/>
        <v>De acuerdo con lo programado</v>
      </c>
      <c r="Z51" s="31"/>
      <c r="AA51" s="243">
        <v>4</v>
      </c>
      <c r="AB51" s="33">
        <f t="shared" si="9"/>
        <v>1</v>
      </c>
      <c r="AC51" s="34" t="str">
        <f t="shared" si="10"/>
        <v>De acuerdo con lo programado</v>
      </c>
      <c r="AD51" s="36"/>
      <c r="AE51" s="41">
        <v>4</v>
      </c>
      <c r="AF51" s="33">
        <f t="shared" si="11"/>
        <v>1</v>
      </c>
      <c r="AG51" s="34" t="str">
        <f t="shared" si="3"/>
        <v>De acuerdo con lo programado</v>
      </c>
      <c r="AH51" s="34"/>
      <c r="AI51" s="32">
        <f t="shared" si="12"/>
        <v>16</v>
      </c>
      <c r="AJ51" s="37">
        <f t="shared" si="13"/>
        <v>1</v>
      </c>
      <c r="AK51" s="34" t="str">
        <f t="shared" si="4"/>
        <v>Cumplio</v>
      </c>
      <c r="AL51" s="34"/>
    </row>
    <row r="52" spans="1:38" s="244" customFormat="1" ht="47.55" customHeight="1" thickTop="1" thickBot="1">
      <c r="A52" s="142">
        <f t="shared" si="14"/>
        <v>21</v>
      </c>
      <c r="B52" s="143">
        <v>0</v>
      </c>
      <c r="C52" s="143">
        <v>0</v>
      </c>
      <c r="D52" s="143">
        <v>0</v>
      </c>
      <c r="E52" s="143">
        <v>0</v>
      </c>
      <c r="F52" s="44" t="s">
        <v>1275</v>
      </c>
      <c r="G52" s="40" t="s">
        <v>470</v>
      </c>
      <c r="H52" s="40" t="s">
        <v>1262</v>
      </c>
      <c r="I52" s="41">
        <v>0</v>
      </c>
      <c r="J52" s="41">
        <v>3</v>
      </c>
      <c r="K52" s="28">
        <f t="shared" si="5"/>
        <v>3</v>
      </c>
      <c r="L52" s="41">
        <v>0</v>
      </c>
      <c r="M52" s="41">
        <v>3</v>
      </c>
      <c r="N52" s="28">
        <f t="shared" si="6"/>
        <v>3</v>
      </c>
      <c r="O52" s="28">
        <f t="shared" si="7"/>
        <v>6</v>
      </c>
      <c r="P52" s="30"/>
      <c r="Q52" s="34" t="s">
        <v>1276</v>
      </c>
      <c r="R52" s="34"/>
      <c r="S52" s="41">
        <v>0</v>
      </c>
      <c r="T52" s="33">
        <f t="shared" si="0"/>
        <v>0</v>
      </c>
      <c r="U52" s="34" t="str">
        <f t="shared" si="1"/>
        <v>En riesgo en cumplimiento</v>
      </c>
      <c r="V52" s="31"/>
      <c r="W52" s="41">
        <v>2</v>
      </c>
      <c r="X52" s="33">
        <f t="shared" si="8"/>
        <v>0.66666666666666663</v>
      </c>
      <c r="Y52" s="34" t="str">
        <f t="shared" si="2"/>
        <v>Atraso Leve</v>
      </c>
      <c r="Z52" s="31" t="s">
        <v>1277</v>
      </c>
      <c r="AA52" s="243">
        <v>1</v>
      </c>
      <c r="AB52" s="33" t="str">
        <f t="shared" si="9"/>
        <v>No hay Programación</v>
      </c>
      <c r="AC52" s="34" t="str">
        <f t="shared" si="10"/>
        <v>De acuerdo con lo programado</v>
      </c>
      <c r="AD52" s="36" t="s">
        <v>1278</v>
      </c>
      <c r="AE52" s="41">
        <v>1</v>
      </c>
      <c r="AF52" s="33">
        <f t="shared" si="11"/>
        <v>0.33333333333333331</v>
      </c>
      <c r="AG52" s="34" t="str">
        <f>IF(AF52="No hay ejecución","NA",IF(AF52&gt;=90%,"De acuerdo con lo programado",IF(AF52&gt;=50%,"Atraso Leve",IF(AF52&lt;49.99%,"En riesgo en cumplimiento"))))</f>
        <v>En riesgo en cumplimiento</v>
      </c>
      <c r="AH52" s="34" t="s">
        <v>1279</v>
      </c>
      <c r="AI52" s="32">
        <f t="shared" si="12"/>
        <v>4</v>
      </c>
      <c r="AJ52" s="37">
        <f t="shared" si="13"/>
        <v>0.66666666666666663</v>
      </c>
      <c r="AK52" s="34" t="str">
        <f t="shared" si="4"/>
        <v>No cumplio</v>
      </c>
      <c r="AL52" s="34" t="s">
        <v>1279</v>
      </c>
    </row>
    <row r="53" spans="1:38" s="244" customFormat="1" ht="47.55" customHeight="1" thickTop="1" thickBot="1">
      <c r="A53" s="142">
        <f t="shared" si="14"/>
        <v>22</v>
      </c>
      <c r="B53" s="143">
        <v>0</v>
      </c>
      <c r="C53" s="143">
        <v>0</v>
      </c>
      <c r="D53" s="143">
        <v>0</v>
      </c>
      <c r="E53" s="143">
        <v>0</v>
      </c>
      <c r="F53" s="44" t="s">
        <v>1280</v>
      </c>
      <c r="G53" s="40" t="s">
        <v>554</v>
      </c>
      <c r="H53" s="40" t="s">
        <v>1262</v>
      </c>
      <c r="I53" s="41">
        <v>0</v>
      </c>
      <c r="J53" s="41">
        <v>0</v>
      </c>
      <c r="K53" s="28">
        <f t="shared" si="5"/>
        <v>0</v>
      </c>
      <c r="L53" s="41">
        <v>0</v>
      </c>
      <c r="M53" s="41">
        <v>1</v>
      </c>
      <c r="N53" s="28">
        <f t="shared" si="6"/>
        <v>1</v>
      </c>
      <c r="O53" s="28">
        <f t="shared" si="7"/>
        <v>1</v>
      </c>
      <c r="P53" s="30"/>
      <c r="Q53" s="34" t="s">
        <v>1281</v>
      </c>
      <c r="R53" s="34"/>
      <c r="S53" s="41">
        <v>0</v>
      </c>
      <c r="T53" s="33" t="str">
        <f t="shared" si="0"/>
        <v>No hay Programación</v>
      </c>
      <c r="U53" s="34" t="str">
        <f t="shared" si="1"/>
        <v>De acuerdo con lo programado</v>
      </c>
      <c r="V53" s="31"/>
      <c r="W53" s="41">
        <v>0</v>
      </c>
      <c r="X53" s="33" t="str">
        <f t="shared" si="8"/>
        <v>No hay Programación</v>
      </c>
      <c r="Y53" s="34" t="str">
        <f t="shared" si="2"/>
        <v>De acuerdo con lo programado</v>
      </c>
      <c r="Z53" s="31"/>
      <c r="AA53" s="41">
        <v>0</v>
      </c>
      <c r="AB53" s="33" t="str">
        <f t="shared" si="9"/>
        <v>No hay Programación</v>
      </c>
      <c r="AC53" s="34" t="str">
        <f t="shared" si="10"/>
        <v>De acuerdo con lo programado</v>
      </c>
      <c r="AD53" s="36"/>
      <c r="AE53" s="41">
        <v>1</v>
      </c>
      <c r="AF53" s="33">
        <f t="shared" si="11"/>
        <v>1</v>
      </c>
      <c r="AG53" s="34" t="str">
        <f t="shared" si="3"/>
        <v>De acuerdo con lo programado</v>
      </c>
      <c r="AH53" s="34"/>
      <c r="AI53" s="32">
        <f t="shared" si="12"/>
        <v>1</v>
      </c>
      <c r="AJ53" s="37">
        <f t="shared" si="13"/>
        <v>1</v>
      </c>
      <c r="AK53" s="34" t="str">
        <f t="shared" si="4"/>
        <v>Cumplio</v>
      </c>
      <c r="AL53" s="34"/>
    </row>
    <row r="54" spans="1:38" s="244" customFormat="1" ht="47.55" customHeight="1" thickTop="1" thickBot="1">
      <c r="A54" s="142">
        <f t="shared" si="14"/>
        <v>23</v>
      </c>
      <c r="B54" s="143">
        <v>0</v>
      </c>
      <c r="C54" s="143">
        <v>0</v>
      </c>
      <c r="D54" s="143">
        <v>0</v>
      </c>
      <c r="E54" s="143">
        <v>0</v>
      </c>
      <c r="F54" s="44" t="s">
        <v>1282</v>
      </c>
      <c r="G54" s="40" t="s">
        <v>113</v>
      </c>
      <c r="H54" s="40" t="s">
        <v>200</v>
      </c>
      <c r="I54" s="41">
        <v>0</v>
      </c>
      <c r="J54" s="41">
        <v>0</v>
      </c>
      <c r="K54" s="28">
        <f t="shared" si="5"/>
        <v>0</v>
      </c>
      <c r="L54" s="41">
        <v>1</v>
      </c>
      <c r="M54" s="41">
        <v>0</v>
      </c>
      <c r="N54" s="28">
        <f t="shared" si="6"/>
        <v>1</v>
      </c>
      <c r="O54" s="28">
        <f t="shared" si="7"/>
        <v>1</v>
      </c>
      <c r="P54" s="30"/>
      <c r="Q54" s="34" t="s">
        <v>1283</v>
      </c>
      <c r="R54" s="34"/>
      <c r="S54" s="41">
        <v>0</v>
      </c>
      <c r="T54" s="33" t="str">
        <f t="shared" si="0"/>
        <v>No hay Programación</v>
      </c>
      <c r="U54" s="34" t="str">
        <f t="shared" si="1"/>
        <v>De acuerdo con lo programado</v>
      </c>
      <c r="V54" s="31"/>
      <c r="W54" s="41">
        <v>0</v>
      </c>
      <c r="X54" s="33" t="str">
        <f t="shared" si="8"/>
        <v>No hay Programación</v>
      </c>
      <c r="Y54" s="34" t="str">
        <f t="shared" si="2"/>
        <v>De acuerdo con lo programado</v>
      </c>
      <c r="Z54" s="31"/>
      <c r="AA54" s="243">
        <v>1</v>
      </c>
      <c r="AB54" s="33">
        <f t="shared" si="9"/>
        <v>1</v>
      </c>
      <c r="AC54" s="34" t="str">
        <f t="shared" si="10"/>
        <v>De acuerdo con lo programado</v>
      </c>
      <c r="AD54" s="36" t="s">
        <v>1284</v>
      </c>
      <c r="AE54" s="41">
        <v>0</v>
      </c>
      <c r="AF54" s="33" t="str">
        <f t="shared" si="11"/>
        <v>No hay Programación</v>
      </c>
      <c r="AG54" s="34" t="str">
        <f t="shared" si="3"/>
        <v>De acuerdo con lo programado</v>
      </c>
      <c r="AH54" s="34"/>
      <c r="AI54" s="32">
        <f t="shared" si="12"/>
        <v>1</v>
      </c>
      <c r="AJ54" s="37">
        <f t="shared" si="13"/>
        <v>1</v>
      </c>
      <c r="AK54" s="34" t="str">
        <f t="shared" si="4"/>
        <v>Cumplio</v>
      </c>
      <c r="AL54" s="34"/>
    </row>
    <row r="55" spans="1:38" s="244" customFormat="1" ht="47.55" customHeight="1" thickTop="1" thickBot="1">
      <c r="A55" s="142">
        <f t="shared" si="14"/>
        <v>24</v>
      </c>
      <c r="B55" s="143">
        <v>0</v>
      </c>
      <c r="C55" s="143">
        <v>0</v>
      </c>
      <c r="D55" s="143">
        <v>0</v>
      </c>
      <c r="E55" s="143">
        <v>0</v>
      </c>
      <c r="F55" s="44" t="s">
        <v>1285</v>
      </c>
      <c r="G55" s="40" t="s">
        <v>572</v>
      </c>
      <c r="H55" s="40" t="s">
        <v>1097</v>
      </c>
      <c r="I55" s="41">
        <v>53</v>
      </c>
      <c r="J55" s="41">
        <v>54</v>
      </c>
      <c r="K55" s="28">
        <f t="shared" si="5"/>
        <v>107</v>
      </c>
      <c r="L55" s="41">
        <v>53</v>
      </c>
      <c r="M55" s="41">
        <v>52</v>
      </c>
      <c r="N55" s="28">
        <f t="shared" si="6"/>
        <v>105</v>
      </c>
      <c r="O55" s="28">
        <f t="shared" si="7"/>
        <v>212</v>
      </c>
      <c r="P55" s="30"/>
      <c r="Q55" s="34" t="s">
        <v>1286</v>
      </c>
      <c r="R55" s="34"/>
      <c r="S55" s="41">
        <v>53</v>
      </c>
      <c r="T55" s="33">
        <f t="shared" si="0"/>
        <v>0.98148148148148151</v>
      </c>
      <c r="U55" s="34" t="str">
        <f t="shared" si="1"/>
        <v>De acuerdo con lo programado</v>
      </c>
      <c r="V55" s="31"/>
      <c r="W55" s="41">
        <v>54</v>
      </c>
      <c r="X55" s="33">
        <f t="shared" si="8"/>
        <v>1</v>
      </c>
      <c r="Y55" s="34" t="str">
        <f t="shared" si="2"/>
        <v>De acuerdo con lo programado</v>
      </c>
      <c r="Z55" s="31"/>
      <c r="AA55" s="243">
        <v>53</v>
      </c>
      <c r="AB55" s="33">
        <f t="shared" si="9"/>
        <v>1</v>
      </c>
      <c r="AC55" s="34" t="str">
        <f t="shared" si="10"/>
        <v>De acuerdo con lo programado</v>
      </c>
      <c r="AD55" s="36"/>
      <c r="AE55" s="41">
        <v>52</v>
      </c>
      <c r="AF55" s="33">
        <f t="shared" si="11"/>
        <v>1</v>
      </c>
      <c r="AG55" s="34" t="str">
        <f t="shared" si="3"/>
        <v>De acuerdo con lo programado</v>
      </c>
      <c r="AH55" s="34"/>
      <c r="AI55" s="32">
        <f t="shared" si="12"/>
        <v>212</v>
      </c>
      <c r="AJ55" s="37">
        <f t="shared" si="13"/>
        <v>1</v>
      </c>
      <c r="AK55" s="34" t="str">
        <f t="shared" si="4"/>
        <v>Cumplio</v>
      </c>
      <c r="AL55" s="34"/>
    </row>
    <row r="56" spans="1:38" s="244" customFormat="1" ht="47.55" customHeight="1" thickTop="1" thickBot="1">
      <c r="A56" s="142">
        <f t="shared" si="14"/>
        <v>25</v>
      </c>
      <c r="B56" s="143">
        <v>0</v>
      </c>
      <c r="C56" s="143">
        <v>0</v>
      </c>
      <c r="D56" s="143">
        <v>0</v>
      </c>
      <c r="E56" s="143">
        <v>0</v>
      </c>
      <c r="F56" s="44" t="s">
        <v>1287</v>
      </c>
      <c r="G56" s="40" t="s">
        <v>113</v>
      </c>
      <c r="H56" s="40" t="s">
        <v>200</v>
      </c>
      <c r="I56" s="41">
        <v>0</v>
      </c>
      <c r="J56" s="41">
        <v>1</v>
      </c>
      <c r="K56" s="28">
        <f t="shared" si="5"/>
        <v>1</v>
      </c>
      <c r="L56" s="41">
        <v>3</v>
      </c>
      <c r="M56" s="41">
        <v>0</v>
      </c>
      <c r="N56" s="28">
        <f t="shared" si="6"/>
        <v>3</v>
      </c>
      <c r="O56" s="28">
        <f t="shared" si="7"/>
        <v>4</v>
      </c>
      <c r="P56" s="30"/>
      <c r="Q56" s="34" t="s">
        <v>1288</v>
      </c>
      <c r="R56" s="34"/>
      <c r="S56" s="41">
        <v>0</v>
      </c>
      <c r="T56" s="33">
        <f t="shared" si="0"/>
        <v>0</v>
      </c>
      <c r="U56" s="34" t="str">
        <f t="shared" si="1"/>
        <v>En riesgo en cumplimiento</v>
      </c>
      <c r="V56" s="31"/>
      <c r="W56" s="41">
        <v>1</v>
      </c>
      <c r="X56" s="33">
        <f t="shared" si="8"/>
        <v>1</v>
      </c>
      <c r="Y56" s="34" t="str">
        <f t="shared" si="2"/>
        <v>De acuerdo con lo programado</v>
      </c>
      <c r="Z56" s="31"/>
      <c r="AA56" s="243">
        <v>3</v>
      </c>
      <c r="AB56" s="33">
        <f t="shared" si="9"/>
        <v>1</v>
      </c>
      <c r="AC56" s="34" t="str">
        <f t="shared" si="10"/>
        <v>De acuerdo con lo programado</v>
      </c>
      <c r="AD56" s="36"/>
      <c r="AE56" s="41">
        <v>0</v>
      </c>
      <c r="AF56" s="33" t="str">
        <f t="shared" si="11"/>
        <v>No hay Programación</v>
      </c>
      <c r="AG56" s="34" t="str">
        <f t="shared" si="3"/>
        <v>De acuerdo con lo programado</v>
      </c>
      <c r="AH56" s="34"/>
      <c r="AI56" s="32">
        <f t="shared" si="12"/>
        <v>4</v>
      </c>
      <c r="AJ56" s="37">
        <f t="shared" si="13"/>
        <v>1</v>
      </c>
      <c r="AK56" s="34" t="str">
        <f t="shared" si="4"/>
        <v>Cumplio</v>
      </c>
      <c r="AL56" s="34"/>
    </row>
    <row r="57" spans="1:38" s="244" customFormat="1" ht="47.55" customHeight="1" thickTop="1" thickBot="1">
      <c r="A57" s="142">
        <f t="shared" si="14"/>
        <v>26</v>
      </c>
      <c r="B57" s="143">
        <v>0</v>
      </c>
      <c r="C57" s="143">
        <v>0</v>
      </c>
      <c r="D57" s="143">
        <v>0</v>
      </c>
      <c r="E57" s="143">
        <v>0</v>
      </c>
      <c r="F57" s="44" t="s">
        <v>1289</v>
      </c>
      <c r="G57" s="40" t="s">
        <v>233</v>
      </c>
      <c r="H57" s="40" t="s">
        <v>1262</v>
      </c>
      <c r="I57" s="41">
        <v>1</v>
      </c>
      <c r="J57" s="41">
        <v>1</v>
      </c>
      <c r="K57" s="28">
        <f t="shared" si="5"/>
        <v>2</v>
      </c>
      <c r="L57" s="41">
        <v>1</v>
      </c>
      <c r="M57" s="41">
        <v>1</v>
      </c>
      <c r="N57" s="28">
        <f t="shared" si="6"/>
        <v>2</v>
      </c>
      <c r="O57" s="28">
        <f t="shared" si="7"/>
        <v>4</v>
      </c>
      <c r="P57" s="30"/>
      <c r="Q57" s="34" t="s">
        <v>1290</v>
      </c>
      <c r="R57" s="34"/>
      <c r="S57" s="41">
        <v>1</v>
      </c>
      <c r="T57" s="33">
        <f t="shared" si="0"/>
        <v>1</v>
      </c>
      <c r="U57" s="34" t="str">
        <f t="shared" si="1"/>
        <v>De acuerdo con lo programado</v>
      </c>
      <c r="V57" s="31"/>
      <c r="W57" s="41">
        <v>1</v>
      </c>
      <c r="X57" s="33">
        <f t="shared" si="8"/>
        <v>1</v>
      </c>
      <c r="Y57" s="34" t="str">
        <f t="shared" si="2"/>
        <v>De acuerdo con lo programado</v>
      </c>
      <c r="Z57" s="31"/>
      <c r="AA57" s="243">
        <v>1</v>
      </c>
      <c r="AB57" s="33">
        <f t="shared" si="9"/>
        <v>1</v>
      </c>
      <c r="AC57" s="34" t="str">
        <f t="shared" si="10"/>
        <v>De acuerdo con lo programado</v>
      </c>
      <c r="AD57" s="36"/>
      <c r="AE57" s="41">
        <v>1</v>
      </c>
      <c r="AF57" s="33">
        <f t="shared" si="11"/>
        <v>1</v>
      </c>
      <c r="AG57" s="34" t="str">
        <f t="shared" si="3"/>
        <v>De acuerdo con lo programado</v>
      </c>
      <c r="AH57" s="34"/>
      <c r="AI57" s="32">
        <f t="shared" si="12"/>
        <v>4</v>
      </c>
      <c r="AJ57" s="37">
        <f t="shared" si="13"/>
        <v>1</v>
      </c>
      <c r="AK57" s="34" t="str">
        <f t="shared" si="4"/>
        <v>Cumplio</v>
      </c>
      <c r="AL57" s="34"/>
    </row>
    <row r="58" spans="1:38" s="244" customFormat="1" ht="47.55" customHeight="1" thickTop="1" thickBot="1">
      <c r="A58" s="142">
        <f t="shared" si="14"/>
        <v>27</v>
      </c>
      <c r="B58" s="143">
        <v>0</v>
      </c>
      <c r="C58" s="143">
        <v>0</v>
      </c>
      <c r="D58" s="143">
        <v>0</v>
      </c>
      <c r="E58" s="143">
        <v>0</v>
      </c>
      <c r="F58" s="44" t="s">
        <v>1291</v>
      </c>
      <c r="G58" s="40" t="s">
        <v>100</v>
      </c>
      <c r="H58" s="40" t="s">
        <v>1262</v>
      </c>
      <c r="I58" s="41">
        <v>0</v>
      </c>
      <c r="J58" s="41">
        <v>1</v>
      </c>
      <c r="K58" s="28">
        <f t="shared" si="5"/>
        <v>1</v>
      </c>
      <c r="L58" s="41">
        <v>0</v>
      </c>
      <c r="M58" s="41"/>
      <c r="N58" s="28">
        <f t="shared" si="6"/>
        <v>0</v>
      </c>
      <c r="O58" s="28">
        <f t="shared" si="7"/>
        <v>1</v>
      </c>
      <c r="P58" s="30"/>
      <c r="Q58" s="34" t="s">
        <v>1292</v>
      </c>
      <c r="R58" s="34"/>
      <c r="S58" s="41">
        <v>0</v>
      </c>
      <c r="T58" s="33">
        <f t="shared" si="0"/>
        <v>0</v>
      </c>
      <c r="U58" s="34" t="str">
        <f t="shared" si="1"/>
        <v>En riesgo en cumplimiento</v>
      </c>
      <c r="V58" s="31"/>
      <c r="W58" s="41">
        <v>0</v>
      </c>
      <c r="X58" s="33">
        <f t="shared" si="8"/>
        <v>0</v>
      </c>
      <c r="Y58" s="34" t="str">
        <f t="shared" si="2"/>
        <v>En riesgo en cumplimiento</v>
      </c>
      <c r="Z58" s="31" t="s">
        <v>1293</v>
      </c>
      <c r="AA58" s="243">
        <v>1</v>
      </c>
      <c r="AB58" s="33" t="str">
        <f t="shared" si="9"/>
        <v>No hay Programación</v>
      </c>
      <c r="AC58" s="34" t="str">
        <f t="shared" si="10"/>
        <v>De acuerdo con lo programado</v>
      </c>
      <c r="AD58" s="36" t="s">
        <v>1294</v>
      </c>
      <c r="AE58" s="41">
        <v>0</v>
      </c>
      <c r="AF58" s="33" t="str">
        <f t="shared" si="11"/>
        <v>No hay Programación</v>
      </c>
      <c r="AG58" s="34" t="str">
        <f t="shared" si="3"/>
        <v>De acuerdo con lo programado</v>
      </c>
      <c r="AH58" s="34"/>
      <c r="AI58" s="32">
        <f t="shared" si="12"/>
        <v>1</v>
      </c>
      <c r="AJ58" s="37">
        <f t="shared" si="13"/>
        <v>1</v>
      </c>
      <c r="AK58" s="34" t="str">
        <f t="shared" si="4"/>
        <v>Cumplio</v>
      </c>
      <c r="AL58" s="34"/>
    </row>
    <row r="59" spans="1:38" s="133" customFormat="1" ht="47.55" customHeight="1" thickTop="1" thickBot="1">
      <c r="A59" s="142">
        <f t="shared" si="14"/>
        <v>28</v>
      </c>
      <c r="B59" s="143">
        <v>0</v>
      </c>
      <c r="C59" s="143">
        <v>0</v>
      </c>
      <c r="D59" s="143">
        <v>0</v>
      </c>
      <c r="E59" s="143">
        <v>0</v>
      </c>
      <c r="F59" s="44" t="s">
        <v>1295</v>
      </c>
      <c r="G59" s="40" t="s">
        <v>113</v>
      </c>
      <c r="H59" s="40" t="s">
        <v>200</v>
      </c>
      <c r="I59" s="41">
        <v>0</v>
      </c>
      <c r="J59" s="41">
        <v>0</v>
      </c>
      <c r="K59" s="28">
        <f t="shared" si="5"/>
        <v>0</v>
      </c>
      <c r="L59" s="41">
        <v>1</v>
      </c>
      <c r="M59" s="41">
        <v>1</v>
      </c>
      <c r="N59" s="28">
        <f t="shared" si="6"/>
        <v>2</v>
      </c>
      <c r="O59" s="28">
        <f t="shared" si="7"/>
        <v>2</v>
      </c>
      <c r="P59" s="30"/>
      <c r="Q59" s="34" t="s">
        <v>1292</v>
      </c>
      <c r="R59" s="34"/>
      <c r="S59" s="41">
        <v>0</v>
      </c>
      <c r="T59" s="33" t="str">
        <f t="shared" si="0"/>
        <v>No hay Programación</v>
      </c>
      <c r="U59" s="34" t="str">
        <f t="shared" si="1"/>
        <v>De acuerdo con lo programado</v>
      </c>
      <c r="V59" s="31"/>
      <c r="W59" s="41">
        <v>0</v>
      </c>
      <c r="X59" s="33" t="str">
        <f t="shared" si="8"/>
        <v>No hay Programación</v>
      </c>
      <c r="Y59" s="34" t="str">
        <f t="shared" si="2"/>
        <v>De acuerdo con lo programado</v>
      </c>
      <c r="Z59" s="31"/>
      <c r="AA59" s="243">
        <v>0</v>
      </c>
      <c r="AB59" s="33">
        <f t="shared" si="9"/>
        <v>0</v>
      </c>
      <c r="AC59" s="34" t="str">
        <f t="shared" si="10"/>
        <v>En riesgo en cumplimiento</v>
      </c>
      <c r="AD59" s="36" t="s">
        <v>1296</v>
      </c>
      <c r="AE59" s="41">
        <v>1</v>
      </c>
      <c r="AF59" s="33">
        <f t="shared" si="11"/>
        <v>1</v>
      </c>
      <c r="AG59" s="34" t="str">
        <f t="shared" si="3"/>
        <v>De acuerdo con lo programado</v>
      </c>
      <c r="AH59" s="34" t="s">
        <v>1297</v>
      </c>
      <c r="AI59" s="32">
        <f t="shared" si="12"/>
        <v>1</v>
      </c>
      <c r="AJ59" s="37">
        <f t="shared" si="13"/>
        <v>0.5</v>
      </c>
      <c r="AK59" s="34" t="str">
        <f t="shared" si="4"/>
        <v>No cumplio</v>
      </c>
      <c r="AL59" s="34" t="s">
        <v>1297</v>
      </c>
    </row>
    <row r="60" spans="1:38" s="133" customFormat="1" ht="47.55" customHeight="1" thickTop="1" thickBot="1">
      <c r="A60" s="142">
        <f t="shared" si="14"/>
        <v>29</v>
      </c>
      <c r="B60" s="143">
        <v>0</v>
      </c>
      <c r="C60" s="143">
        <v>0</v>
      </c>
      <c r="D60" s="143">
        <v>0</v>
      </c>
      <c r="E60" s="143">
        <v>0</v>
      </c>
      <c r="F60" s="44" t="s">
        <v>1298</v>
      </c>
      <c r="G60" s="40" t="s">
        <v>100</v>
      </c>
      <c r="H60" s="40" t="s">
        <v>1262</v>
      </c>
      <c r="I60" s="41">
        <v>0</v>
      </c>
      <c r="J60" s="41">
        <v>0</v>
      </c>
      <c r="K60" s="28">
        <f t="shared" si="5"/>
        <v>0</v>
      </c>
      <c r="L60" s="41">
        <v>0</v>
      </c>
      <c r="M60" s="41">
        <v>1</v>
      </c>
      <c r="N60" s="28">
        <f t="shared" si="6"/>
        <v>1</v>
      </c>
      <c r="O60" s="28">
        <f t="shared" si="7"/>
        <v>1</v>
      </c>
      <c r="P60" s="30"/>
      <c r="Q60" s="34" t="s">
        <v>1299</v>
      </c>
      <c r="R60" s="34"/>
      <c r="S60" s="41">
        <v>0</v>
      </c>
      <c r="T60" s="33" t="str">
        <f t="shared" si="0"/>
        <v>No hay Programación</v>
      </c>
      <c r="U60" s="34" t="str">
        <f t="shared" si="1"/>
        <v>De acuerdo con lo programado</v>
      </c>
      <c r="V60" s="31"/>
      <c r="W60" s="41">
        <v>0</v>
      </c>
      <c r="X60" s="33" t="str">
        <f t="shared" si="8"/>
        <v>No hay Programación</v>
      </c>
      <c r="Y60" s="34" t="str">
        <f t="shared" si="2"/>
        <v>De acuerdo con lo programado</v>
      </c>
      <c r="Z60" s="31"/>
      <c r="AA60" s="243">
        <v>0</v>
      </c>
      <c r="AB60" s="33" t="str">
        <f t="shared" si="9"/>
        <v>No hay Programación</v>
      </c>
      <c r="AC60" s="34" t="str">
        <f t="shared" si="10"/>
        <v>De acuerdo con lo programado</v>
      </c>
      <c r="AD60" s="36"/>
      <c r="AE60" s="41">
        <v>1</v>
      </c>
      <c r="AF60" s="33">
        <f t="shared" si="11"/>
        <v>1</v>
      </c>
      <c r="AG60" s="34" t="str">
        <f t="shared" si="3"/>
        <v>De acuerdo con lo programado</v>
      </c>
      <c r="AH60" s="34"/>
      <c r="AI60" s="32">
        <f>AE60+AA60+W60+S60</f>
        <v>1</v>
      </c>
      <c r="AJ60" s="37">
        <f t="shared" si="13"/>
        <v>1</v>
      </c>
      <c r="AK60" s="34" t="str">
        <f t="shared" si="4"/>
        <v>Cumplio</v>
      </c>
      <c r="AL60" s="34"/>
    </row>
    <row r="61" spans="1:38" s="133" customFormat="1" ht="47.55" customHeight="1" thickTop="1" thickBot="1">
      <c r="A61" s="142">
        <f t="shared" si="14"/>
        <v>30</v>
      </c>
      <c r="B61" s="143">
        <v>0</v>
      </c>
      <c r="C61" s="143">
        <v>0</v>
      </c>
      <c r="D61" s="143">
        <v>0</v>
      </c>
      <c r="E61" s="143">
        <v>0</v>
      </c>
      <c r="F61" s="44" t="s">
        <v>1300</v>
      </c>
      <c r="G61" s="40" t="s">
        <v>100</v>
      </c>
      <c r="H61" s="40" t="s">
        <v>1262</v>
      </c>
      <c r="I61" s="41">
        <v>0</v>
      </c>
      <c r="J61" s="41">
        <v>0</v>
      </c>
      <c r="K61" s="28">
        <f t="shared" si="5"/>
        <v>0</v>
      </c>
      <c r="L61" s="41">
        <v>0</v>
      </c>
      <c r="M61" s="41">
        <v>1</v>
      </c>
      <c r="N61" s="28">
        <f t="shared" si="6"/>
        <v>1</v>
      </c>
      <c r="O61" s="28">
        <f t="shared" si="7"/>
        <v>1</v>
      </c>
      <c r="P61" s="30"/>
      <c r="Q61" s="34" t="s">
        <v>1301</v>
      </c>
      <c r="R61" s="34"/>
      <c r="S61" s="41">
        <v>0</v>
      </c>
      <c r="T61" s="33" t="str">
        <f t="shared" si="0"/>
        <v>No hay Programación</v>
      </c>
      <c r="U61" s="34" t="str">
        <f t="shared" si="1"/>
        <v>De acuerdo con lo programado</v>
      </c>
      <c r="V61" s="31"/>
      <c r="W61" s="41">
        <v>0</v>
      </c>
      <c r="X61" s="33" t="str">
        <f t="shared" si="8"/>
        <v>No hay Programación</v>
      </c>
      <c r="Y61" s="34" t="str">
        <f t="shared" si="2"/>
        <v>De acuerdo con lo programado</v>
      </c>
      <c r="Z61" s="31"/>
      <c r="AA61" s="243">
        <v>0</v>
      </c>
      <c r="AB61" s="33" t="str">
        <f t="shared" si="9"/>
        <v>No hay Programación</v>
      </c>
      <c r="AC61" s="34" t="str">
        <f t="shared" si="10"/>
        <v>De acuerdo con lo programado</v>
      </c>
      <c r="AD61" s="36"/>
      <c r="AE61" s="41">
        <v>1</v>
      </c>
      <c r="AF61" s="33">
        <f t="shared" si="11"/>
        <v>1</v>
      </c>
      <c r="AG61" s="34" t="str">
        <f t="shared" si="3"/>
        <v>De acuerdo con lo programado</v>
      </c>
      <c r="AH61" s="34"/>
      <c r="AI61" s="32">
        <f t="shared" si="12"/>
        <v>1</v>
      </c>
      <c r="AJ61" s="37">
        <f t="shared" si="13"/>
        <v>1</v>
      </c>
      <c r="AK61" s="34" t="str">
        <f t="shared" si="4"/>
        <v>Cumplio</v>
      </c>
      <c r="AL61" s="34"/>
    </row>
    <row r="62" spans="1:38" s="133" customFormat="1" ht="47.55" customHeight="1" thickTop="1" thickBot="1">
      <c r="A62" s="158" t="s">
        <v>510</v>
      </c>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9"/>
      <c r="AB62" s="158"/>
      <c r="AC62" s="158"/>
      <c r="AD62" s="159"/>
      <c r="AE62" s="158"/>
      <c r="AF62" s="158"/>
      <c r="AG62" s="158"/>
      <c r="AH62" s="158"/>
      <c r="AI62" s="158"/>
      <c r="AJ62" s="158"/>
      <c r="AK62" s="34"/>
      <c r="AL62" s="158"/>
    </row>
    <row r="63" spans="1:38" s="133" customFormat="1" ht="47.55" customHeight="1" thickTop="1" thickBot="1">
      <c r="A63" s="142">
        <f>A60+1</f>
        <v>30</v>
      </c>
      <c r="B63" s="143">
        <v>0</v>
      </c>
      <c r="C63" s="143">
        <v>0</v>
      </c>
      <c r="D63" s="143">
        <v>0</v>
      </c>
      <c r="E63" s="143">
        <v>0</v>
      </c>
      <c r="F63" s="44" t="s">
        <v>1302</v>
      </c>
      <c r="G63" s="40" t="s">
        <v>587</v>
      </c>
      <c r="H63" s="40" t="s">
        <v>1097</v>
      </c>
      <c r="I63" s="41"/>
      <c r="J63" s="41"/>
      <c r="K63" s="28">
        <f>I63+J63</f>
        <v>0</v>
      </c>
      <c r="L63" s="41"/>
      <c r="M63" s="41"/>
      <c r="N63" s="28">
        <f>L63+M63</f>
        <v>0</v>
      </c>
      <c r="O63" s="28">
        <f>K63+N63</f>
        <v>0</v>
      </c>
      <c r="P63" s="30"/>
      <c r="Q63" s="34" t="s">
        <v>1249</v>
      </c>
      <c r="R63" s="34"/>
      <c r="S63" s="41">
        <v>0</v>
      </c>
      <c r="T63" s="33" t="str">
        <f t="shared" ref="T63" si="15">IF(S63="","No hay ejecución",IF(AND(I63=0),"No hay Programación", S63/I63))</f>
        <v>No hay Programación</v>
      </c>
      <c r="U63" s="34" t="str">
        <f t="shared" si="1"/>
        <v>De acuerdo con lo programado</v>
      </c>
      <c r="V63" s="31"/>
      <c r="W63" s="41">
        <v>22</v>
      </c>
      <c r="X63" s="33" t="str">
        <f t="shared" ref="X63" si="16">IF(W63="","No hay ejecución",IF(AND(J63=0),"No hay Programación", W63/J63))</f>
        <v>No hay Programación</v>
      </c>
      <c r="Y63" s="34" t="str">
        <f t="shared" si="2"/>
        <v>De acuerdo con lo programado</v>
      </c>
      <c r="Z63" s="31"/>
      <c r="AA63" s="243">
        <v>26</v>
      </c>
      <c r="AB63" s="33" t="str">
        <f t="shared" ref="AB63" si="17">IF(AA63="","No hay ejecución",IF(AND(L63=0),"No hay Programación", AA63/L63))</f>
        <v>No hay Programación</v>
      </c>
      <c r="AC63" s="34" t="str">
        <f t="shared" si="10"/>
        <v>De acuerdo con lo programado</v>
      </c>
      <c r="AD63" s="36"/>
      <c r="AE63" s="41">
        <v>23</v>
      </c>
      <c r="AF63" s="33" t="str">
        <f t="shared" ref="AF63" si="18">IF(AE63="","No hay ejecución",IF(AND(M63=0),"No hay Programación", AE63/M63))</f>
        <v>No hay Programación</v>
      </c>
      <c r="AG63" s="34" t="str">
        <f t="shared" si="3"/>
        <v>De acuerdo con lo programado</v>
      </c>
      <c r="AH63" s="34"/>
      <c r="AI63" s="32">
        <f t="shared" si="12"/>
        <v>71</v>
      </c>
      <c r="AJ63" s="37" t="str">
        <f>IF(AI63="","No hay ejecución",IF(AND(O63=0),"No hay Programación", AI63/O63))</f>
        <v>No hay Programación</v>
      </c>
      <c r="AK63" s="34" t="str">
        <f t="shared" si="4"/>
        <v>Cumplio</v>
      </c>
      <c r="AL63" s="34"/>
    </row>
    <row r="64" spans="1:38" s="133" customFormat="1" ht="10.8" thickTop="1" thickBot="1">
      <c r="A64" s="205"/>
      <c r="B64" s="205"/>
      <c r="C64" s="205"/>
      <c r="D64" s="205"/>
      <c r="E64" s="205"/>
      <c r="F64" s="206"/>
      <c r="G64" s="51"/>
      <c r="H64" s="51"/>
      <c r="I64" s="52"/>
      <c r="J64" s="52"/>
      <c r="K64" s="52"/>
      <c r="L64" s="52"/>
      <c r="M64" s="52"/>
      <c r="N64" s="52"/>
      <c r="O64" s="52"/>
      <c r="P64" s="52"/>
      <c r="Q64" s="52"/>
      <c r="R64" s="52"/>
      <c r="V64" s="135"/>
      <c r="Z64" s="135"/>
      <c r="AD64" s="163"/>
    </row>
    <row r="65" spans="1:26" s="133" customFormat="1" ht="10.5" customHeight="1" thickTop="1" thickBot="1">
      <c r="A65" s="562" t="s">
        <v>168</v>
      </c>
      <c r="B65" s="563"/>
      <c r="C65" s="563"/>
      <c r="D65" s="563"/>
      <c r="E65" s="563"/>
      <c r="F65" s="207" t="s">
        <v>1303</v>
      </c>
      <c r="G65" s="55"/>
      <c r="H65" s="55"/>
      <c r="I65" s="52"/>
      <c r="J65" s="52"/>
      <c r="K65" s="52"/>
      <c r="L65" s="52"/>
      <c r="M65" s="52"/>
      <c r="N65" s="52"/>
      <c r="O65" s="52"/>
      <c r="P65" s="52"/>
      <c r="Q65" s="52"/>
      <c r="R65" s="52"/>
      <c r="V65" s="135"/>
      <c r="Z65" s="135"/>
    </row>
    <row r="66" spans="1:26" s="133" customFormat="1" ht="10.8" thickTop="1" thickBot="1">
      <c r="A66" s="208"/>
      <c r="B66" s="208"/>
      <c r="C66" s="208"/>
      <c r="D66" s="208"/>
      <c r="E66" s="208"/>
      <c r="F66" s="165"/>
      <c r="G66" s="55"/>
      <c r="H66" s="55"/>
      <c r="I66" s="52"/>
      <c r="J66" s="52"/>
      <c r="K66" s="52"/>
      <c r="L66" s="52"/>
      <c r="M66" s="52"/>
      <c r="N66" s="52"/>
      <c r="O66" s="52"/>
      <c r="P66" s="52"/>
      <c r="Q66" s="52"/>
      <c r="R66" s="52"/>
      <c r="V66" s="135"/>
      <c r="Z66" s="135"/>
    </row>
    <row r="67" spans="1:26" s="133" customFormat="1" ht="12" customHeight="1" thickTop="1" thickBot="1">
      <c r="A67" s="564" t="s">
        <v>170</v>
      </c>
      <c r="B67" s="565"/>
      <c r="C67" s="565"/>
      <c r="D67" s="565"/>
      <c r="E67" s="565"/>
      <c r="F67" s="207"/>
      <c r="G67" s="55"/>
      <c r="H67" s="55"/>
      <c r="I67" s="52"/>
      <c r="J67" s="52"/>
      <c r="K67" s="52"/>
      <c r="L67" s="52"/>
      <c r="M67" s="52"/>
      <c r="N67" s="52"/>
      <c r="O67" s="52"/>
      <c r="P67" s="52"/>
      <c r="Q67" s="52"/>
      <c r="R67" s="52"/>
      <c r="V67" s="135"/>
      <c r="Z67" s="135"/>
    </row>
    <row r="68" spans="1:26" s="133" customFormat="1" ht="10.8" thickTop="1" thickBot="1">
      <c r="A68" s="59"/>
      <c r="B68" s="59"/>
      <c r="C68" s="59"/>
      <c r="D68" s="59"/>
      <c r="E68" s="59"/>
      <c r="F68" s="64"/>
      <c r="G68" s="55"/>
      <c r="H68" s="55"/>
      <c r="I68" s="52"/>
      <c r="J68" s="52"/>
      <c r="K68" s="52"/>
      <c r="L68" s="52"/>
      <c r="M68" s="52"/>
      <c r="N68" s="52"/>
      <c r="O68" s="52"/>
      <c r="P68" s="52"/>
      <c r="Q68" s="52"/>
      <c r="R68" s="52"/>
      <c r="V68" s="135"/>
      <c r="Z68" s="135"/>
    </row>
    <row r="69" spans="1:26" s="133" customFormat="1" ht="10.8" thickTop="1" thickBot="1">
      <c r="A69" s="209" t="s">
        <v>171</v>
      </c>
      <c r="B69" s="205"/>
      <c r="C69" s="210"/>
      <c r="D69" s="205"/>
      <c r="E69" s="205"/>
      <c r="F69" s="206"/>
      <c r="G69" s="55"/>
      <c r="H69" s="55"/>
      <c r="I69" s="52"/>
      <c r="J69" s="52"/>
      <c r="K69" s="52"/>
      <c r="L69" s="52"/>
      <c r="M69" s="52"/>
      <c r="N69" s="52"/>
      <c r="O69" s="52"/>
      <c r="P69" s="52"/>
      <c r="Q69" s="52"/>
      <c r="R69" s="52"/>
      <c r="V69" s="135"/>
      <c r="Z69" s="135"/>
    </row>
    <row r="70" spans="1:26" s="133" customFormat="1" ht="13.05" customHeight="1" thickTop="1" thickBot="1">
      <c r="A70" s="209">
        <v>1</v>
      </c>
      <c r="B70" s="205" t="s">
        <v>172</v>
      </c>
      <c r="C70" s="210"/>
      <c r="D70" s="205"/>
      <c r="E70" s="205"/>
      <c r="F70" s="206"/>
      <c r="G70" s="55"/>
      <c r="H70" s="55"/>
      <c r="I70" s="52"/>
      <c r="J70" s="52"/>
      <c r="K70" s="52"/>
      <c r="L70" s="52"/>
      <c r="M70" s="52"/>
      <c r="N70" s="52"/>
      <c r="O70" s="52"/>
      <c r="P70" s="52"/>
      <c r="Q70" s="52"/>
      <c r="R70" s="52"/>
      <c r="V70" s="135"/>
      <c r="Z70" s="135"/>
    </row>
    <row r="71" spans="1:26" s="133" customFormat="1" ht="13.05" customHeight="1" thickTop="1" thickBot="1">
      <c r="A71" s="209">
        <v>2</v>
      </c>
      <c r="B71" s="205" t="s">
        <v>523</v>
      </c>
      <c r="C71" s="210"/>
      <c r="D71" s="205"/>
      <c r="E71" s="205"/>
      <c r="F71" s="206"/>
      <c r="G71" s="55"/>
      <c r="H71" s="55"/>
      <c r="I71" s="52"/>
      <c r="J71" s="52"/>
      <c r="K71" s="52"/>
      <c r="L71" s="52"/>
      <c r="M71" s="52"/>
      <c r="N71" s="52"/>
      <c r="O71" s="52"/>
      <c r="P71" s="52"/>
      <c r="Q71" s="52"/>
      <c r="R71" s="52"/>
      <c r="V71" s="135"/>
      <c r="Z71" s="135"/>
    </row>
    <row r="72" spans="1:26" s="133" customFormat="1" ht="13.05" customHeight="1" thickTop="1" thickBot="1">
      <c r="A72" s="209">
        <v>3</v>
      </c>
      <c r="B72" s="205" t="s">
        <v>174</v>
      </c>
      <c r="C72" s="211"/>
      <c r="D72" s="205"/>
      <c r="E72" s="205"/>
      <c r="F72" s="206"/>
      <c r="G72" s="208"/>
      <c r="H72" s="208"/>
      <c r="I72" s="52"/>
      <c r="J72" s="52"/>
      <c r="K72" s="52"/>
      <c r="L72" s="52"/>
      <c r="M72" s="52"/>
      <c r="N72" s="52"/>
      <c r="O72" s="52"/>
      <c r="P72" s="52"/>
      <c r="Q72" s="52"/>
      <c r="R72" s="52"/>
      <c r="V72" s="135"/>
      <c r="Z72" s="135"/>
    </row>
    <row r="73" spans="1:26" s="133" customFormat="1" ht="13.05" customHeight="1" thickTop="1" thickBot="1">
      <c r="A73" s="209">
        <v>4</v>
      </c>
      <c r="B73" s="205" t="s">
        <v>175</v>
      </c>
      <c r="C73" s="211"/>
      <c r="D73" s="205"/>
      <c r="E73" s="205"/>
      <c r="F73" s="206"/>
      <c r="G73" s="51"/>
      <c r="H73" s="51"/>
      <c r="I73" s="52"/>
      <c r="J73" s="52"/>
      <c r="K73" s="52"/>
      <c r="L73" s="52"/>
      <c r="M73" s="52"/>
      <c r="N73" s="52"/>
      <c r="O73" s="52"/>
      <c r="P73" s="52"/>
      <c r="Q73" s="52"/>
      <c r="R73" s="52"/>
      <c r="V73" s="135"/>
      <c r="Z73" s="135"/>
    </row>
    <row r="74" spans="1:26" s="133" customFormat="1" ht="13.05" customHeight="1" thickTop="1" thickBot="1">
      <c r="A74" s="209">
        <v>5</v>
      </c>
      <c r="B74" s="205" t="s">
        <v>524</v>
      </c>
      <c r="C74" s="211"/>
      <c r="D74" s="205"/>
      <c r="E74" s="205"/>
      <c r="F74" s="206"/>
      <c r="G74" s="51"/>
      <c r="H74" s="51"/>
      <c r="I74" s="52"/>
      <c r="J74" s="52"/>
      <c r="K74" s="52"/>
      <c r="L74" s="52"/>
      <c r="M74" s="52"/>
      <c r="N74" s="52"/>
      <c r="O74" s="52"/>
      <c r="P74" s="52"/>
      <c r="Q74" s="52"/>
      <c r="R74" s="52"/>
      <c r="V74" s="135"/>
      <c r="Z74" s="135"/>
    </row>
    <row r="75" spans="1:26" s="133" customFormat="1" ht="13.05" customHeight="1" thickTop="1">
      <c r="A75" s="209">
        <v>6</v>
      </c>
      <c r="B75" s="208" t="s">
        <v>177</v>
      </c>
      <c r="C75" s="211"/>
      <c r="D75" s="205"/>
      <c r="E75" s="205"/>
      <c r="F75" s="206"/>
      <c r="G75" s="55"/>
      <c r="H75" s="55"/>
      <c r="I75" s="60"/>
      <c r="J75" s="60"/>
      <c r="K75" s="60"/>
      <c r="L75" s="60"/>
      <c r="M75" s="60"/>
      <c r="N75" s="60"/>
      <c r="O75" s="60"/>
      <c r="P75" s="60"/>
      <c r="Q75" s="60"/>
      <c r="R75" s="60"/>
      <c r="V75" s="135"/>
      <c r="Z75" s="135"/>
    </row>
    <row r="76" spans="1:26" s="133" customFormat="1" ht="13.05" customHeight="1">
      <c r="A76" s="209">
        <v>7</v>
      </c>
      <c r="B76" s="205" t="s">
        <v>178</v>
      </c>
      <c r="C76" s="137"/>
      <c r="D76" s="205"/>
      <c r="E76" s="205"/>
      <c r="F76" s="206"/>
      <c r="G76" s="55"/>
      <c r="H76" s="55"/>
      <c r="I76" s="60"/>
      <c r="J76" s="60"/>
      <c r="K76" s="60"/>
      <c r="L76" s="60"/>
      <c r="M76" s="60"/>
      <c r="N76" s="60"/>
      <c r="O76" s="60"/>
      <c r="P76" s="60"/>
      <c r="Q76" s="60"/>
      <c r="R76" s="60"/>
      <c r="V76" s="135"/>
      <c r="Z76" s="135"/>
    </row>
    <row r="77" spans="1:26" s="171" customFormat="1" ht="13.05" customHeight="1">
      <c r="A77" s="209">
        <v>8</v>
      </c>
      <c r="B77" s="213" t="s">
        <v>179</v>
      </c>
      <c r="C77" s="205"/>
      <c r="D77" s="208"/>
      <c r="E77" s="208"/>
      <c r="F77" s="206"/>
      <c r="G77" s="55"/>
      <c r="H77" s="55"/>
      <c r="I77" s="60"/>
      <c r="J77" s="60"/>
      <c r="K77" s="60"/>
      <c r="L77" s="60"/>
      <c r="M77" s="60"/>
      <c r="N77" s="60"/>
      <c r="O77" s="60"/>
      <c r="P77" s="60"/>
      <c r="Q77" s="60"/>
      <c r="R77" s="60"/>
      <c r="V77" s="174"/>
      <c r="Z77" s="174"/>
    </row>
    <row r="78" spans="1:26" s="133" customFormat="1" ht="13.05" customHeight="1">
      <c r="A78" s="209">
        <v>9</v>
      </c>
      <c r="B78" s="213" t="s">
        <v>180</v>
      </c>
      <c r="C78" s="205"/>
      <c r="D78" s="205"/>
      <c r="E78" s="205"/>
      <c r="F78" s="206"/>
      <c r="G78" s="55"/>
      <c r="H78" s="55"/>
      <c r="I78" s="60"/>
      <c r="J78" s="60"/>
      <c r="K78" s="60"/>
      <c r="L78" s="60"/>
      <c r="M78" s="60"/>
      <c r="N78" s="60"/>
      <c r="O78" s="60"/>
      <c r="P78" s="60"/>
      <c r="Q78" s="60"/>
      <c r="R78" s="60"/>
      <c r="V78" s="135"/>
      <c r="Z78" s="135"/>
    </row>
    <row r="79" spans="1:26" s="133" customFormat="1" ht="13.05" customHeight="1">
      <c r="A79" s="209">
        <v>10</v>
      </c>
      <c r="B79" s="213" t="s">
        <v>181</v>
      </c>
      <c r="C79" s="205"/>
      <c r="D79" s="205"/>
      <c r="E79" s="205"/>
      <c r="F79" s="206"/>
      <c r="G79" s="55"/>
      <c r="H79" s="55"/>
      <c r="I79" s="60"/>
      <c r="J79" s="60"/>
      <c r="K79" s="60"/>
      <c r="L79" s="60"/>
      <c r="M79" s="60"/>
      <c r="N79" s="60"/>
      <c r="O79" s="60"/>
      <c r="P79" s="60"/>
      <c r="Q79" s="60"/>
      <c r="R79" s="60"/>
      <c r="V79" s="135"/>
      <c r="Z79" s="135"/>
    </row>
    <row r="80" spans="1:26" s="133" customFormat="1" ht="13.05" customHeight="1">
      <c r="A80" s="209">
        <v>10</v>
      </c>
      <c r="B80" s="213" t="s">
        <v>182</v>
      </c>
      <c r="C80" s="205"/>
      <c r="D80" s="205"/>
      <c r="E80" s="205"/>
      <c r="F80" s="206"/>
      <c r="G80" s="55"/>
      <c r="H80" s="55"/>
      <c r="I80" s="60"/>
      <c r="J80" s="60"/>
      <c r="K80" s="60"/>
      <c r="L80" s="60"/>
      <c r="M80" s="60"/>
      <c r="N80" s="60"/>
      <c r="O80" s="60"/>
      <c r="P80" s="60"/>
      <c r="Q80" s="60"/>
      <c r="R80" s="60"/>
      <c r="V80" s="135"/>
      <c r="Z80" s="135"/>
    </row>
    <row r="81" spans="1:26" s="133" customFormat="1" ht="13.05" customHeight="1">
      <c r="A81" s="209">
        <v>11</v>
      </c>
      <c r="B81" s="205" t="s">
        <v>183</v>
      </c>
      <c r="C81" s="205"/>
      <c r="D81" s="205"/>
      <c r="E81" s="205"/>
      <c r="F81" s="206"/>
      <c r="G81" s="55"/>
      <c r="H81" s="55"/>
      <c r="I81" s="60"/>
      <c r="J81" s="60"/>
      <c r="K81" s="60"/>
      <c r="L81" s="60"/>
      <c r="M81" s="60"/>
      <c r="N81" s="60"/>
      <c r="O81" s="60"/>
      <c r="P81" s="60"/>
      <c r="Q81" s="60"/>
      <c r="R81" s="60"/>
      <c r="V81" s="135"/>
      <c r="Z81" s="135"/>
    </row>
    <row r="82" spans="1:26" s="133" customFormat="1" ht="13.05" customHeight="1">
      <c r="A82" s="209">
        <v>12</v>
      </c>
      <c r="B82" s="213" t="s">
        <v>184</v>
      </c>
      <c r="C82" s="205"/>
      <c r="D82" s="205"/>
      <c r="E82" s="205"/>
      <c r="F82" s="206"/>
      <c r="G82" s="55"/>
      <c r="H82" s="55"/>
      <c r="I82" s="60"/>
      <c r="J82" s="60"/>
      <c r="K82" s="60"/>
      <c r="L82" s="60"/>
      <c r="M82" s="60"/>
      <c r="N82" s="60"/>
      <c r="O82" s="60"/>
      <c r="P82" s="60"/>
      <c r="Q82" s="60"/>
      <c r="R82" s="60"/>
      <c r="V82" s="135"/>
      <c r="Z82" s="135"/>
    </row>
    <row r="83" spans="1:26" s="133" customFormat="1" ht="10.199999999999999" thickBot="1">
      <c r="A83" s="208"/>
      <c r="B83" s="137"/>
      <c r="C83" s="208"/>
      <c r="D83" s="208"/>
      <c r="E83" s="208"/>
      <c r="F83" s="165"/>
      <c r="G83" s="70"/>
      <c r="H83" s="70"/>
      <c r="I83" s="70"/>
      <c r="J83" s="70"/>
      <c r="K83" s="70"/>
      <c r="L83" s="70"/>
      <c r="M83" s="70"/>
      <c r="N83" s="70"/>
      <c r="O83" s="70"/>
      <c r="P83" s="70"/>
      <c r="Q83" s="70"/>
      <c r="R83" s="70"/>
      <c r="V83" s="135"/>
      <c r="Z83" s="135"/>
    </row>
    <row r="84" spans="1:26" s="133" customFormat="1" ht="10.199999999999999" thickTop="1">
      <c r="A84" s="208"/>
      <c r="B84" s="137"/>
      <c r="C84" s="208"/>
      <c r="D84" s="208"/>
      <c r="E84" s="208"/>
      <c r="F84" s="165"/>
      <c r="G84" s="208"/>
      <c r="H84" s="208"/>
      <c r="I84" s="208"/>
      <c r="J84" s="208"/>
      <c r="K84" s="208"/>
      <c r="L84" s="208"/>
      <c r="M84" s="208"/>
      <c r="N84" s="208"/>
      <c r="O84" s="208"/>
      <c r="P84" s="208"/>
      <c r="Q84" s="208"/>
      <c r="R84" s="208"/>
      <c r="V84" s="135"/>
      <c r="Z84" s="135"/>
    </row>
    <row r="85" spans="1:26" s="171" customFormat="1" ht="9.6">
      <c r="A85" s="208"/>
      <c r="B85" s="208"/>
      <c r="C85" s="208"/>
      <c r="D85" s="208"/>
      <c r="E85" s="208"/>
      <c r="F85" s="165"/>
      <c r="G85" s="208"/>
      <c r="H85" s="208"/>
      <c r="I85" s="208"/>
      <c r="J85" s="208"/>
      <c r="K85" s="208"/>
      <c r="L85" s="208"/>
      <c r="M85" s="208"/>
      <c r="N85" s="208"/>
      <c r="O85" s="208"/>
      <c r="P85" s="208"/>
      <c r="Q85" s="208"/>
      <c r="R85" s="208"/>
      <c r="V85" s="174"/>
      <c r="Z85" s="174"/>
    </row>
    <row r="86" spans="1:26" s="171" customFormat="1" ht="9.75" customHeight="1">
      <c r="A86" s="208"/>
      <c r="B86" s="208"/>
      <c r="C86" s="208"/>
      <c r="D86" s="208"/>
      <c r="E86" s="208"/>
      <c r="F86" s="165"/>
      <c r="G86" s="208"/>
      <c r="H86" s="208"/>
      <c r="I86" s="208"/>
      <c r="J86" s="208"/>
      <c r="K86" s="208"/>
      <c r="L86" s="208"/>
      <c r="M86" s="208"/>
      <c r="N86" s="208"/>
      <c r="O86" s="208"/>
      <c r="P86" s="208"/>
      <c r="Q86" s="208"/>
      <c r="R86" s="208"/>
      <c r="V86" s="174"/>
      <c r="Z86" s="174"/>
    </row>
    <row r="87" spans="1:26" s="171" customFormat="1" ht="9.6">
      <c r="A87" s="208"/>
      <c r="B87" s="208"/>
      <c r="C87" s="208"/>
      <c r="D87" s="208"/>
      <c r="E87" s="208"/>
      <c r="F87" s="165"/>
      <c r="G87" s="208"/>
      <c r="H87" s="208"/>
      <c r="I87" s="208"/>
      <c r="J87" s="208"/>
      <c r="K87" s="208"/>
      <c r="L87" s="208"/>
      <c r="M87" s="208"/>
      <c r="N87" s="208"/>
      <c r="O87" s="208"/>
      <c r="P87" s="208"/>
      <c r="Q87" s="208"/>
      <c r="R87" s="208"/>
      <c r="V87" s="174"/>
      <c r="Z87" s="174"/>
    </row>
    <row r="88" spans="1:26" s="171" customFormat="1" ht="9" customHeight="1">
      <c r="A88" s="137"/>
      <c r="B88" s="137"/>
      <c r="C88" s="137"/>
      <c r="D88" s="137"/>
      <c r="E88" s="137"/>
      <c r="F88" s="16"/>
      <c r="G88" s="137"/>
      <c r="H88" s="137"/>
      <c r="I88" s="137"/>
      <c r="J88" s="137"/>
      <c r="K88" s="137"/>
      <c r="L88" s="137"/>
      <c r="M88" s="137"/>
      <c r="N88" s="137"/>
      <c r="O88" s="137"/>
      <c r="P88" s="137"/>
      <c r="Q88" s="137"/>
      <c r="R88" s="137"/>
      <c r="V88" s="174"/>
      <c r="Z88" s="174"/>
    </row>
    <row r="89" spans="1:26" s="171" customFormat="1" ht="9.6">
      <c r="A89" s="137"/>
      <c r="B89" s="137"/>
      <c r="C89" s="137"/>
      <c r="D89" s="137"/>
      <c r="E89" s="137"/>
      <c r="F89" s="16"/>
      <c r="G89" s="137"/>
      <c r="H89" s="137"/>
      <c r="I89" s="137"/>
      <c r="J89" s="137"/>
      <c r="K89" s="137"/>
      <c r="L89" s="137"/>
      <c r="M89" s="137"/>
      <c r="N89" s="137"/>
      <c r="O89" s="137"/>
      <c r="P89" s="137"/>
      <c r="Q89" s="137"/>
      <c r="R89" s="137"/>
      <c r="V89" s="174"/>
      <c r="Z89" s="174"/>
    </row>
    <row r="90" spans="1:26" s="171" customFormat="1" ht="9.6">
      <c r="A90" s="137"/>
      <c r="B90" s="137"/>
      <c r="C90" s="137"/>
      <c r="D90" s="137"/>
      <c r="E90" s="137"/>
      <c r="F90" s="16"/>
      <c r="G90" s="137"/>
      <c r="H90" s="137"/>
      <c r="I90" s="137"/>
      <c r="J90" s="137"/>
      <c r="K90" s="137"/>
      <c r="L90" s="137"/>
      <c r="M90" s="137"/>
      <c r="N90" s="137"/>
      <c r="O90" s="137"/>
      <c r="P90" s="137"/>
      <c r="Q90" s="137"/>
      <c r="R90" s="137"/>
      <c r="V90" s="174"/>
      <c r="Z90" s="174"/>
    </row>
    <row r="91" spans="1:26" s="171" customFormat="1" ht="9.6">
      <c r="A91" s="137"/>
      <c r="B91" s="137"/>
      <c r="C91" s="137"/>
      <c r="D91" s="137"/>
      <c r="E91" s="137"/>
      <c r="F91" s="16"/>
      <c r="G91" s="137"/>
      <c r="H91" s="137"/>
      <c r="I91" s="137"/>
      <c r="J91" s="137"/>
      <c r="K91" s="137"/>
      <c r="L91" s="137"/>
      <c r="M91" s="137"/>
      <c r="N91" s="137"/>
      <c r="O91" s="137"/>
      <c r="P91" s="137"/>
      <c r="Q91" s="137"/>
      <c r="R91" s="137"/>
      <c r="V91" s="174"/>
      <c r="Z91" s="174"/>
    </row>
    <row r="92" spans="1:26" s="171" customFormat="1" ht="9.6">
      <c r="A92" s="137"/>
      <c r="B92" s="137"/>
      <c r="C92" s="137"/>
      <c r="D92" s="137"/>
      <c r="E92" s="137"/>
      <c r="F92" s="16"/>
      <c r="G92" s="137"/>
      <c r="H92" s="137"/>
      <c r="I92" s="137"/>
      <c r="J92" s="137"/>
      <c r="K92" s="137"/>
      <c r="L92" s="137"/>
      <c r="M92" s="137"/>
      <c r="N92" s="137"/>
      <c r="O92" s="137"/>
      <c r="P92" s="137"/>
      <c r="Q92" s="137"/>
      <c r="R92" s="137"/>
      <c r="V92" s="174"/>
      <c r="Z92" s="174"/>
    </row>
    <row r="93" spans="1:26" s="171" customFormat="1" ht="9.6">
      <c r="A93" s="137"/>
      <c r="B93" s="137"/>
      <c r="C93" s="137"/>
      <c r="D93" s="137"/>
      <c r="E93" s="137"/>
      <c r="F93" s="16"/>
      <c r="G93" s="137"/>
      <c r="H93" s="137"/>
      <c r="I93" s="137"/>
      <c r="J93" s="137"/>
      <c r="K93" s="137"/>
      <c r="L93" s="137"/>
      <c r="M93" s="137"/>
      <c r="N93" s="137"/>
      <c r="O93" s="137"/>
      <c r="P93" s="137"/>
      <c r="Q93" s="137"/>
      <c r="R93" s="137"/>
      <c r="V93" s="174"/>
      <c r="Z93" s="174"/>
    </row>
    <row r="94" spans="1:26" s="171" customFormat="1" ht="9.6">
      <c r="A94" s="137"/>
      <c r="B94" s="137"/>
      <c r="C94" s="137"/>
      <c r="D94" s="137"/>
      <c r="E94" s="137"/>
      <c r="F94" s="16"/>
      <c r="G94" s="137"/>
      <c r="H94" s="137"/>
      <c r="I94" s="137"/>
      <c r="J94" s="137"/>
      <c r="K94" s="137"/>
      <c r="L94" s="137"/>
      <c r="M94" s="137"/>
      <c r="N94" s="137"/>
      <c r="O94" s="137"/>
      <c r="P94" s="137"/>
      <c r="Q94" s="137"/>
      <c r="R94" s="137"/>
      <c r="V94" s="174"/>
      <c r="Z94" s="174"/>
    </row>
    <row r="95" spans="1:26" s="171" customFormat="1" ht="9.6">
      <c r="A95" s="137"/>
      <c r="B95" s="137"/>
      <c r="C95" s="137"/>
      <c r="D95" s="137"/>
      <c r="E95" s="137"/>
      <c r="F95" s="16"/>
      <c r="G95" s="137"/>
      <c r="H95" s="137"/>
      <c r="I95" s="137"/>
      <c r="J95" s="137"/>
      <c r="K95" s="137"/>
      <c r="L95" s="137"/>
      <c r="M95" s="137"/>
      <c r="N95" s="137"/>
      <c r="O95" s="137"/>
      <c r="P95" s="137"/>
      <c r="Q95" s="137"/>
      <c r="R95" s="137"/>
      <c r="V95" s="174"/>
      <c r="Z95" s="174"/>
    </row>
    <row r="96" spans="1:26" s="171" customFormat="1" ht="9.6">
      <c r="A96" s="137"/>
      <c r="B96" s="137"/>
      <c r="C96" s="137"/>
      <c r="D96" s="137"/>
      <c r="E96" s="137"/>
      <c r="F96" s="16"/>
      <c r="G96" s="137"/>
      <c r="H96" s="137"/>
      <c r="I96" s="137"/>
      <c r="J96" s="137"/>
      <c r="K96" s="137"/>
      <c r="L96" s="137"/>
      <c r="M96" s="137"/>
      <c r="N96" s="137"/>
      <c r="O96" s="137"/>
      <c r="P96" s="137"/>
      <c r="Q96" s="137"/>
      <c r="R96" s="137"/>
      <c r="V96" s="174"/>
      <c r="Z96" s="174"/>
    </row>
  </sheetData>
  <protectedRanges>
    <protectedRange sqref="AL32:AL63" name="Rango3_3"/>
    <protectedRange sqref="AH32:AH63" name="Rango2_3"/>
    <protectedRange sqref="AE32:AE63 AA37:AA42 AA44:AA46 AA50 AA53" name="Rango1_3"/>
  </protectedRanges>
  <autoFilter ref="P29:R31" xr:uid="{0CB9186B-0373-4DE1-9504-340885842AE3}"/>
  <mergeCells count="58">
    <mergeCell ref="A65:E65"/>
    <mergeCell ref="A67:E67"/>
    <mergeCell ref="AH30:AH31"/>
    <mergeCell ref="AI30:AI31"/>
    <mergeCell ref="AJ30:AJ31"/>
    <mergeCell ref="X30:X31"/>
    <mergeCell ref="Y30:Y31"/>
    <mergeCell ref="Z30:Z31"/>
    <mergeCell ref="AA30:AA31"/>
    <mergeCell ref="AB30:AB31"/>
    <mergeCell ref="S30:S31"/>
    <mergeCell ref="T30:T31"/>
    <mergeCell ref="U30:U31"/>
    <mergeCell ref="V30:V31"/>
    <mergeCell ref="W30:W31"/>
    <mergeCell ref="AK30:AK31"/>
    <mergeCell ref="AL30:AL31"/>
    <mergeCell ref="AC30:AC31"/>
    <mergeCell ref="AD30:AD31"/>
    <mergeCell ref="AE30:AE31"/>
    <mergeCell ref="AF30:AF31"/>
    <mergeCell ref="AG30:AG31"/>
    <mergeCell ref="AA28:AD28"/>
    <mergeCell ref="AI28:AL29"/>
    <mergeCell ref="B29:B31"/>
    <mergeCell ref="C29:C31"/>
    <mergeCell ref="D29:D31"/>
    <mergeCell ref="E29:E31"/>
    <mergeCell ref="F29:F31"/>
    <mergeCell ref="G29:O29"/>
    <mergeCell ref="P29:P31"/>
    <mergeCell ref="Q29:Q31"/>
    <mergeCell ref="R29:R31"/>
    <mergeCell ref="S29:V29"/>
    <mergeCell ref="W29:Z29"/>
    <mergeCell ref="AA29:AD29"/>
    <mergeCell ref="AE29:AH29"/>
    <mergeCell ref="G30:G31"/>
    <mergeCell ref="A18:E18"/>
    <mergeCell ref="G18:Q20"/>
    <mergeCell ref="A23:E23"/>
    <mergeCell ref="A28:A31"/>
    <mergeCell ref="B28:E28"/>
    <mergeCell ref="F28:R28"/>
    <mergeCell ref="H30:H31"/>
    <mergeCell ref="I30:N30"/>
    <mergeCell ref="A26:E26"/>
    <mergeCell ref="A19:E19"/>
    <mergeCell ref="A24:E24"/>
    <mergeCell ref="A25:E25"/>
    <mergeCell ref="A11:B11"/>
    <mergeCell ref="A12:A14"/>
    <mergeCell ref="A4:D4"/>
    <mergeCell ref="A5:A7"/>
    <mergeCell ref="B5:B7"/>
    <mergeCell ref="C5:C7"/>
    <mergeCell ref="D5:D7"/>
    <mergeCell ref="B12:B14"/>
  </mergeCells>
  <dataValidations count="1">
    <dataValidation type="list" allowBlank="1" showInputMessage="1" showErrorMessage="1" sqref="E63" xr:uid="{4766FB79-EFA9-46F9-897D-5CDFBAAFABF6}">
      <formula1>$A$149:$A$170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678B0-103F-4C9A-AD2E-FABA31146306}">
  <dimension ref="A4:AB28"/>
  <sheetViews>
    <sheetView showGridLines="0" topLeftCell="R1" zoomScale="80" zoomScaleNormal="80" workbookViewId="0">
      <selection activeCell="AA7" sqref="AA7:AB8"/>
    </sheetView>
  </sheetViews>
  <sheetFormatPr baseColWidth="10" defaultColWidth="15.5546875" defaultRowHeight="14.4"/>
  <cols>
    <col min="1" max="1" width="29.5546875" hidden="1" customWidth="1"/>
    <col min="2" max="2" width="17.5546875" hidden="1" customWidth="1"/>
    <col min="3" max="3" width="14.21875" hidden="1" customWidth="1"/>
    <col min="4" max="4" width="21.21875" hidden="1" customWidth="1"/>
    <col min="5" max="5" width="18.44140625" hidden="1" customWidth="1"/>
    <col min="6" max="6" width="15.44140625" hidden="1" customWidth="1"/>
    <col min="7" max="7" width="26.5546875" hidden="1" customWidth="1"/>
    <col min="8" max="9" width="0" hidden="1" customWidth="1"/>
    <col min="10" max="10" width="63.77734375" customWidth="1"/>
    <col min="11" max="15" width="27.44140625" customWidth="1"/>
    <col min="16" max="16" width="31.77734375" bestFit="1" customWidth="1"/>
    <col min="17" max="17" width="31.77734375" customWidth="1"/>
    <col min="18" max="18" width="12.21875" customWidth="1"/>
    <col min="19" max="19" width="35.33203125" customWidth="1"/>
    <col min="20" max="24" width="27.44140625" customWidth="1"/>
    <col min="25" max="25" width="30.5546875" customWidth="1"/>
    <col min="26" max="26" width="7.21875" customWidth="1"/>
    <col min="27" max="27" width="17.44140625" customWidth="1"/>
  </cols>
  <sheetData>
    <row r="4" spans="1:28" ht="34.5" customHeight="1"/>
    <row r="5" spans="1:28" ht="34.5" customHeight="1">
      <c r="A5" s="409" t="s">
        <v>0</v>
      </c>
      <c r="B5" s="409"/>
      <c r="C5" s="409"/>
      <c r="D5" s="409"/>
      <c r="E5" s="409"/>
      <c r="F5" s="409"/>
      <c r="G5" s="409"/>
      <c r="J5" s="409" t="s">
        <v>0</v>
      </c>
      <c r="K5" s="409"/>
      <c r="L5" s="409"/>
      <c r="M5" s="409"/>
      <c r="N5" s="409"/>
      <c r="O5" s="409"/>
      <c r="P5" s="409"/>
      <c r="Q5" s="380"/>
      <c r="R5" s="305"/>
      <c r="S5" s="409" t="s">
        <v>0</v>
      </c>
      <c r="T5" s="409"/>
      <c r="U5" s="409"/>
      <c r="V5" s="409"/>
      <c r="W5" s="409"/>
      <c r="X5" s="409"/>
    </row>
    <row r="6" spans="1:28" ht="26.55" customHeight="1" thickBot="1">
      <c r="A6" s="409" t="s">
        <v>1</v>
      </c>
      <c r="B6" s="409"/>
      <c r="C6" s="409"/>
      <c r="D6" s="409"/>
      <c r="E6" s="409"/>
      <c r="F6" s="409"/>
      <c r="G6" s="409"/>
      <c r="J6" s="409" t="s">
        <v>2</v>
      </c>
      <c r="K6" s="409"/>
      <c r="L6" s="409"/>
      <c r="M6" s="409"/>
      <c r="N6" s="409"/>
      <c r="O6" s="409"/>
      <c r="P6" s="409"/>
      <c r="Q6" s="380"/>
      <c r="R6" s="305"/>
      <c r="S6" s="409" t="s">
        <v>3</v>
      </c>
      <c r="T6" s="409"/>
      <c r="U6" s="409"/>
      <c r="V6" s="409"/>
      <c r="W6" s="409"/>
      <c r="X6" s="409"/>
    </row>
    <row r="7" spans="1:28" ht="72">
      <c r="A7" s="408" t="s">
        <v>4</v>
      </c>
      <c r="B7" s="345" t="s">
        <v>5</v>
      </c>
      <c r="C7" s="304" t="s">
        <v>6</v>
      </c>
      <c r="D7" s="303" t="s">
        <v>7</v>
      </c>
      <c r="E7" s="346" t="s">
        <v>8</v>
      </c>
      <c r="F7" s="346" t="s">
        <v>9</v>
      </c>
      <c r="G7" s="347"/>
      <c r="J7" s="410" t="s">
        <v>10</v>
      </c>
      <c r="K7" s="365" t="s">
        <v>5</v>
      </c>
      <c r="L7" s="371" t="s">
        <v>6</v>
      </c>
      <c r="M7" s="366" t="s">
        <v>7</v>
      </c>
      <c r="N7" s="367" t="s">
        <v>11</v>
      </c>
      <c r="O7" s="367" t="s">
        <v>12</v>
      </c>
      <c r="P7" s="372" t="s">
        <v>13</v>
      </c>
      <c r="Q7" s="387"/>
      <c r="R7" s="310"/>
      <c r="S7" s="412" t="s">
        <v>14</v>
      </c>
      <c r="T7" s="365" t="s">
        <v>15</v>
      </c>
      <c r="U7" s="366" t="s">
        <v>16</v>
      </c>
      <c r="V7" s="367" t="s">
        <v>17</v>
      </c>
      <c r="W7" s="367" t="s">
        <v>18</v>
      </c>
      <c r="X7" s="367" t="s">
        <v>13</v>
      </c>
      <c r="Y7" s="368" t="s">
        <v>1307</v>
      </c>
      <c r="AA7" s="405" t="s">
        <v>1308</v>
      </c>
      <c r="AB7" s="405" t="s">
        <v>1309</v>
      </c>
    </row>
    <row r="8" spans="1:28" s="325" customFormat="1" ht="64.5" customHeight="1">
      <c r="A8" s="408"/>
      <c r="B8" s="319">
        <f>SUM(B11:B27)</f>
        <v>390</v>
      </c>
      <c r="C8" s="319">
        <f t="shared" ref="C8:D8" si="0">SUM(C11:C27)</f>
        <v>22</v>
      </c>
      <c r="D8" s="319">
        <f t="shared" si="0"/>
        <v>43</v>
      </c>
      <c r="E8" s="319">
        <f>SUM(E11:E27)</f>
        <v>455</v>
      </c>
      <c r="F8" s="323">
        <f>SUM(B8)/E8</f>
        <v>0.8571428571428571</v>
      </c>
      <c r="G8" s="347"/>
      <c r="H8"/>
      <c r="J8" s="411"/>
      <c r="K8" s="319">
        <f>SUM(K11:K27)</f>
        <v>747</v>
      </c>
      <c r="L8" s="319">
        <f t="shared" ref="L8:M8" si="1">SUM(L11:L27)</f>
        <v>33</v>
      </c>
      <c r="M8" s="319">
        <f t="shared" si="1"/>
        <v>392</v>
      </c>
      <c r="N8" s="319">
        <f>SUM(K8:M8)</f>
        <v>1172</v>
      </c>
      <c r="O8" s="323">
        <f>SUM(K8)/N8</f>
        <v>0.63737201365187712</v>
      </c>
      <c r="P8" s="317" t="str">
        <f>IF(O8="No hay ejecución","NA",IF(O8&gt;=89.99%,"De acuerdo a lo programado",IF(O8&gt;=50%,"Atraso Leve",IF(O8&lt;=49.99%,"En riesgo en cumplimiento"))))</f>
        <v>Atraso Leve</v>
      </c>
      <c r="Q8" s="388"/>
      <c r="R8" s="324"/>
      <c r="S8" s="413"/>
      <c r="T8" s="319">
        <f>SUM(T11:T27)</f>
        <v>882</v>
      </c>
      <c r="U8" s="319">
        <f>SUM(U11:U27)</f>
        <v>77</v>
      </c>
      <c r="V8" s="319">
        <f>SUM(V11:V27)</f>
        <v>959</v>
      </c>
      <c r="W8" s="320">
        <f>SUM(T8)/V8</f>
        <v>0.91970802919708028</v>
      </c>
      <c r="X8" s="318" t="str">
        <f>IF(W8="No hay ejecución","NA",IF(W8&gt;=90%,"Cumplido",IF(W8&lt;=89.99%,"No Cumplido")))</f>
        <v>Cumplido</v>
      </c>
      <c r="Y8" s="404">
        <v>0.98</v>
      </c>
      <c r="AA8" s="404">
        <v>0.96</v>
      </c>
      <c r="AB8" s="404">
        <v>0.94</v>
      </c>
    </row>
    <row r="9" spans="1:28" ht="31.05" customHeight="1">
      <c r="A9" s="348"/>
      <c r="B9" s="349"/>
      <c r="C9" s="349"/>
      <c r="D9" s="349"/>
      <c r="E9" s="349"/>
      <c r="F9" s="350"/>
      <c r="G9" s="347"/>
      <c r="J9" s="312"/>
      <c r="K9" s="313"/>
      <c r="L9" s="313"/>
      <c r="M9" s="313"/>
      <c r="N9" s="313"/>
      <c r="O9" s="314"/>
      <c r="P9" s="309"/>
      <c r="Q9" s="389"/>
      <c r="R9" s="310"/>
      <c r="S9" s="312"/>
      <c r="T9" s="313"/>
      <c r="U9" s="313"/>
      <c r="V9" s="313"/>
      <c r="W9" s="314"/>
      <c r="X9" s="311"/>
      <c r="Y9" s="347"/>
    </row>
    <row r="10" spans="1:28" ht="46.05" customHeight="1">
      <c r="A10" s="351" t="s">
        <v>19</v>
      </c>
      <c r="B10" s="345" t="s">
        <v>5</v>
      </c>
      <c r="C10" s="304" t="s">
        <v>6</v>
      </c>
      <c r="D10" s="303" t="s">
        <v>7</v>
      </c>
      <c r="E10" s="346" t="s">
        <v>8</v>
      </c>
      <c r="F10" s="346" t="s">
        <v>20</v>
      </c>
      <c r="G10" s="352" t="s">
        <v>21</v>
      </c>
      <c r="J10" s="381" t="s">
        <v>19</v>
      </c>
      <c r="K10" s="306" t="s">
        <v>5</v>
      </c>
      <c r="L10" s="307" t="s">
        <v>6</v>
      </c>
      <c r="M10" s="308" t="s">
        <v>7</v>
      </c>
      <c r="N10" s="326" t="s">
        <v>22</v>
      </c>
      <c r="O10" s="326" t="s">
        <v>23</v>
      </c>
      <c r="P10" s="383" t="s">
        <v>24</v>
      </c>
      <c r="Q10" s="369" t="s">
        <v>25</v>
      </c>
      <c r="R10" s="310"/>
      <c r="S10" s="381" t="s">
        <v>19</v>
      </c>
      <c r="T10" s="306" t="s">
        <v>15</v>
      </c>
      <c r="U10" s="308" t="s">
        <v>16</v>
      </c>
      <c r="V10" s="344" t="s">
        <v>22</v>
      </c>
      <c r="W10" s="344" t="s">
        <v>23</v>
      </c>
      <c r="X10" s="344" t="s">
        <v>26</v>
      </c>
      <c r="Y10" s="369" t="s">
        <v>25</v>
      </c>
    </row>
    <row r="11" spans="1:28" ht="37.049999999999997" customHeight="1">
      <c r="A11" s="353" t="s">
        <v>27</v>
      </c>
      <c r="B11" s="354">
        <f>'[1]Asesoria Juridica'!A8</f>
        <v>22</v>
      </c>
      <c r="C11" s="354">
        <f>'[1]Asesoria Juridica'!B8</f>
        <v>0</v>
      </c>
      <c r="D11" s="354">
        <f>'[1]Asesoria Juridica'!C8</f>
        <v>0</v>
      </c>
      <c r="E11" s="354">
        <f>'[1]Asesoria Juridica'!D8</f>
        <v>22</v>
      </c>
      <c r="F11" s="355">
        <f>B11/E11</f>
        <v>1</v>
      </c>
      <c r="G11" s="356" t="str">
        <f>IF(F11="No hay ejecución","NA",IF(F11&gt;=90%,"De Acuerdo a lo Programado",IF(F11&gt;=50%,"Atraso Leve",IF(F11&lt;=49.99%,"En Riesgo de Incumplimiento"))))</f>
        <v>De Acuerdo a lo Programado</v>
      </c>
      <c r="J11" s="329" t="s">
        <v>27</v>
      </c>
      <c r="K11" s="315">
        <f>'Asesoria Juridica'!A8</f>
        <v>22</v>
      </c>
      <c r="L11" s="315">
        <f>'Asesoria Juridica'!B8</f>
        <v>0</v>
      </c>
      <c r="M11" s="315">
        <f>'Asesoria Juridica'!C8</f>
        <v>0</v>
      </c>
      <c r="N11" s="315">
        <f>'Asesoria Juridica'!D8</f>
        <v>22</v>
      </c>
      <c r="O11" s="316">
        <f>K11/N11</f>
        <v>1</v>
      </c>
      <c r="P11" s="384" t="str">
        <f>IF(O11="No hay ejecución","NA",IF(O11&gt;=90%,"De Acuerdo a lo Programado",IF(O11&gt;=50%,"Atraso Leve",IF(O11&lt;=49.99%,"En Riesgo de Incumplimiento"))))</f>
        <v>De Acuerdo a lo Programado</v>
      </c>
      <c r="Q11" s="390"/>
      <c r="R11" s="310"/>
      <c r="S11" s="329" t="s">
        <v>28</v>
      </c>
      <c r="T11" s="315">
        <f>'Asesoria Juridica'!A14</f>
        <v>22</v>
      </c>
      <c r="U11" s="315">
        <f>'Asesoria Juridica'!B14</f>
        <v>0</v>
      </c>
      <c r="V11" s="315">
        <f>T11+U11</f>
        <v>22</v>
      </c>
      <c r="W11" s="316">
        <f t="shared" ref="W11:W25" si="2">T11/V11</f>
        <v>1</v>
      </c>
      <c r="X11" s="318" t="str">
        <f>IF(W11="No hay ejecución","NA",IF(W11&gt;=85%,"Cumplido",IF(W11&lt;=84.99%,"No Cumplido")))</f>
        <v>Cumplido</v>
      </c>
      <c r="Y11" s="347"/>
    </row>
    <row r="12" spans="1:28" ht="37.049999999999997" customHeight="1">
      <c r="A12" s="348" t="s">
        <v>29</v>
      </c>
      <c r="B12" s="357">
        <f>'[1]Auditoría Interna'!A8</f>
        <v>42</v>
      </c>
      <c r="C12" s="357">
        <f>'[1]Auditoría Interna'!B8</f>
        <v>0</v>
      </c>
      <c r="D12" s="357">
        <f>'[1]Auditoría Interna'!C8</f>
        <v>0</v>
      </c>
      <c r="E12" s="357">
        <f>'[1]Auditoría Interna'!D8</f>
        <v>42</v>
      </c>
      <c r="F12" s="358">
        <f>B12/E12</f>
        <v>1</v>
      </c>
      <c r="G12" s="356" t="str">
        <f t="shared" ref="G12:G27" si="3">IF(F12="No hay ejecución","NA",IF(F12&gt;=90%,"De Acuerdo a lo Programado",IF(F12&gt;=50%,"Atraso Leve",IF(F12&lt;=49.99%,"En Riesgo de Incumplimiento"))))</f>
        <v>De Acuerdo a lo Programado</v>
      </c>
      <c r="J12" s="330" t="s">
        <v>29</v>
      </c>
      <c r="K12" s="319">
        <f>'Auditoría Interna'!A8</f>
        <v>40</v>
      </c>
      <c r="L12" s="319">
        <f>'Auditoría Interna'!B8</f>
        <v>0</v>
      </c>
      <c r="M12" s="319">
        <f>'Auditoría Interna'!C8</f>
        <v>2</v>
      </c>
      <c r="N12" s="319">
        <f>'Auditoría Interna'!D8</f>
        <v>42</v>
      </c>
      <c r="O12" s="320">
        <f>K12/N12</f>
        <v>0.95238095238095233</v>
      </c>
      <c r="P12" s="384" t="str">
        <f t="shared" ref="P12:P27" si="4">IF(O12="No hay ejecución","NA",IF(O12&gt;=90%,"De Acuerdo a lo Programado",IF(O12&gt;=50%,"Atraso Leve",IF(O12&lt;=49.99%,"En Riesgo de Incumplimiento"))))</f>
        <v>De Acuerdo a lo Programado</v>
      </c>
      <c r="Q12" s="390"/>
      <c r="R12" s="310"/>
      <c r="S12" s="330" t="s">
        <v>30</v>
      </c>
      <c r="T12" s="319">
        <v>37</v>
      </c>
      <c r="U12" s="319">
        <v>2</v>
      </c>
      <c r="V12" s="315">
        <f t="shared" ref="V12:V25" si="5">T12+U12</f>
        <v>39</v>
      </c>
      <c r="W12" s="320">
        <f t="shared" si="2"/>
        <v>0.94871794871794868</v>
      </c>
      <c r="X12" s="318" t="str">
        <f t="shared" ref="X12:X28" si="6">IF(W12="No hay ejecución","NA",IF(W12&gt;=85%,"Cumplido",IF(W12&lt;=84.99%,"No Cumplido")))</f>
        <v>Cumplido</v>
      </c>
      <c r="Y12" s="347"/>
    </row>
    <row r="13" spans="1:28" ht="37.049999999999997" customHeight="1">
      <c r="A13" s="348" t="s">
        <v>31</v>
      </c>
      <c r="B13" s="357">
        <f>'[1]Comunicación Institucional'!A8</f>
        <v>31</v>
      </c>
      <c r="C13" s="357">
        <f>'[1]Comunicación Institucional'!B8</f>
        <v>1</v>
      </c>
      <c r="D13" s="357">
        <f>'[1]Comunicación Institucional'!C8</f>
        <v>0</v>
      </c>
      <c r="E13" s="357">
        <f>'[1]Comunicación Institucional'!D8</f>
        <v>32</v>
      </c>
      <c r="F13" s="358">
        <f t="shared" ref="F13:F27" si="7">B13/E13</f>
        <v>0.96875</v>
      </c>
      <c r="G13" s="356" t="str">
        <f t="shared" si="3"/>
        <v>De Acuerdo a lo Programado</v>
      </c>
      <c r="J13" s="330" t="s">
        <v>31</v>
      </c>
      <c r="K13" s="319">
        <f>'Comunicación Institucional'!A8</f>
        <v>30</v>
      </c>
      <c r="L13" s="319">
        <f>'Comunicación Institucional'!B8</f>
        <v>1</v>
      </c>
      <c r="M13" s="319">
        <f>'Comunicación Institucional'!C8</f>
        <v>0</v>
      </c>
      <c r="N13" s="319">
        <f>'Comunicación Institucional'!D8</f>
        <v>31</v>
      </c>
      <c r="O13" s="320">
        <f t="shared" ref="O13:O25" si="8">K13/N13</f>
        <v>0.967741935483871</v>
      </c>
      <c r="P13" s="384" t="str">
        <f t="shared" si="4"/>
        <v>De Acuerdo a lo Programado</v>
      </c>
      <c r="Q13" s="390"/>
      <c r="R13" s="310"/>
      <c r="S13" s="330" t="s">
        <v>31</v>
      </c>
      <c r="T13" s="319">
        <f>'Comunicación Institucional'!A15</f>
        <v>29</v>
      </c>
      <c r="U13" s="319">
        <f>'Comunicación Institucional'!B15</f>
        <v>2</v>
      </c>
      <c r="V13" s="315">
        <f t="shared" si="5"/>
        <v>31</v>
      </c>
      <c r="W13" s="320">
        <f t="shared" si="2"/>
        <v>0.93548387096774188</v>
      </c>
      <c r="X13" s="318" t="str">
        <f t="shared" si="6"/>
        <v>Cumplido</v>
      </c>
      <c r="Y13" s="347"/>
      <c r="Z13" t="s">
        <v>32</v>
      </c>
    </row>
    <row r="14" spans="1:28" ht="37.049999999999997" customHeight="1">
      <c r="A14" s="348" t="s">
        <v>33</v>
      </c>
      <c r="B14" s="357">
        <f>'[1]Cooperación Internacional '!A8</f>
        <v>19</v>
      </c>
      <c r="C14" s="357">
        <f>'[1]Cooperación Internacional '!B8</f>
        <v>1</v>
      </c>
      <c r="D14" s="357">
        <f>'[1]Cooperación Internacional '!C8</f>
        <v>0</v>
      </c>
      <c r="E14" s="357">
        <f>'[1]Cooperación Internacional '!D8</f>
        <v>20</v>
      </c>
      <c r="F14" s="358">
        <f t="shared" si="7"/>
        <v>0.95</v>
      </c>
      <c r="G14" s="356" t="str">
        <f t="shared" si="3"/>
        <v>De Acuerdo a lo Programado</v>
      </c>
      <c r="J14" s="330" t="s">
        <v>33</v>
      </c>
      <c r="K14" s="319">
        <f>'Cooperación Internacional '!A8</f>
        <v>20</v>
      </c>
      <c r="L14" s="319">
        <f>'Cooperación Internacional '!B8</f>
        <v>0</v>
      </c>
      <c r="M14" s="319">
        <f>'Cooperación Internacional '!C8</f>
        <v>0</v>
      </c>
      <c r="N14" s="319">
        <f>'Cooperación Internacional '!D8</f>
        <v>20</v>
      </c>
      <c r="O14" s="320">
        <f t="shared" si="8"/>
        <v>1</v>
      </c>
      <c r="P14" s="384" t="str">
        <f t="shared" si="4"/>
        <v>De Acuerdo a lo Programado</v>
      </c>
      <c r="Q14" s="390"/>
      <c r="R14" s="310"/>
      <c r="S14" s="330" t="s">
        <v>33</v>
      </c>
      <c r="T14" s="319">
        <f>'Cooperación Internacional '!A15</f>
        <v>18</v>
      </c>
      <c r="U14" s="319">
        <f>'Cooperación Internacional '!B15</f>
        <v>2</v>
      </c>
      <c r="V14" s="315">
        <f t="shared" si="5"/>
        <v>20</v>
      </c>
      <c r="W14" s="320">
        <f t="shared" si="2"/>
        <v>0.9</v>
      </c>
      <c r="X14" s="318" t="str">
        <f t="shared" si="6"/>
        <v>Cumplido</v>
      </c>
      <c r="Y14" s="347"/>
      <c r="Z14" t="s">
        <v>34</v>
      </c>
    </row>
    <row r="15" spans="1:28" ht="37.049999999999997" customHeight="1">
      <c r="A15" s="348" t="s">
        <v>35</v>
      </c>
      <c r="B15" s="357">
        <f>'[1]Contraloría de Servicios '!A8</f>
        <v>9</v>
      </c>
      <c r="C15" s="357">
        <f>'[1]Contraloría de Servicios '!B8</f>
        <v>0</v>
      </c>
      <c r="D15" s="357">
        <f>'[1]Contraloría de Servicios '!C8</f>
        <v>0</v>
      </c>
      <c r="E15" s="357">
        <f>'[1]Contraloría de Servicios '!D8</f>
        <v>9</v>
      </c>
      <c r="F15" s="358">
        <f t="shared" si="7"/>
        <v>1</v>
      </c>
      <c r="G15" s="356" t="str">
        <f t="shared" si="3"/>
        <v>De Acuerdo a lo Programado</v>
      </c>
      <c r="J15" s="330" t="s">
        <v>35</v>
      </c>
      <c r="K15" s="319">
        <f>'Contraloría de Servicios '!A8</f>
        <v>9</v>
      </c>
      <c r="L15" s="319">
        <f>'Contraloría de Servicios '!B8</f>
        <v>0</v>
      </c>
      <c r="M15" s="319">
        <f>'Contraloría de Servicios '!C8</f>
        <v>0</v>
      </c>
      <c r="N15" s="319">
        <f>'Contraloría de Servicios '!D8</f>
        <v>9</v>
      </c>
      <c r="O15" s="320">
        <f t="shared" si="8"/>
        <v>1</v>
      </c>
      <c r="P15" s="384" t="str">
        <f t="shared" si="4"/>
        <v>De Acuerdo a lo Programado</v>
      </c>
      <c r="Q15" s="390"/>
      <c r="R15" s="310"/>
      <c r="S15" s="330" t="s">
        <v>35</v>
      </c>
      <c r="T15" s="319">
        <f>'Contraloría de Servicios '!A15</f>
        <v>20</v>
      </c>
      <c r="U15" s="319">
        <v>1</v>
      </c>
      <c r="V15" s="315">
        <f t="shared" si="5"/>
        <v>21</v>
      </c>
      <c r="W15" s="320">
        <f t="shared" si="2"/>
        <v>0.95238095238095233</v>
      </c>
      <c r="X15" s="318" t="str">
        <f t="shared" si="6"/>
        <v>Cumplido</v>
      </c>
      <c r="Y15" s="347"/>
    </row>
    <row r="16" spans="1:28" ht="37.049999999999997" customHeight="1">
      <c r="A16" s="348" t="s">
        <v>36</v>
      </c>
      <c r="B16" s="357">
        <f>'[1]DAF-Recursos Humanos'!A8</f>
        <v>54</v>
      </c>
      <c r="C16" s="357">
        <f>'[1]DAF-Recursos Humanos'!B8</f>
        <v>0</v>
      </c>
      <c r="D16" s="357">
        <f>'[1]DAF-Recursos Humanos'!C8</f>
        <v>3</v>
      </c>
      <c r="E16" s="357">
        <f>'[1]DAF-Recursos Humanos'!D8</f>
        <v>57</v>
      </c>
      <c r="F16" s="358">
        <f t="shared" si="7"/>
        <v>0.94736842105263153</v>
      </c>
      <c r="G16" s="356" t="str">
        <f t="shared" si="3"/>
        <v>De Acuerdo a lo Programado</v>
      </c>
      <c r="J16" s="330" t="s">
        <v>36</v>
      </c>
      <c r="K16" s="319">
        <f>'DAF-GIRH-Consolidado'!A8</f>
        <v>54</v>
      </c>
      <c r="L16" s="319">
        <f>'DAF-GIRH-Consolidado'!B8</f>
        <v>0</v>
      </c>
      <c r="M16" s="319">
        <f>'DAF-GIRH-Consolidado'!C8</f>
        <v>3</v>
      </c>
      <c r="N16" s="319">
        <f>'DAF-GIRH-Consolidado'!D8</f>
        <v>57</v>
      </c>
      <c r="O16" s="320">
        <f t="shared" si="8"/>
        <v>0.94736842105263153</v>
      </c>
      <c r="P16" s="384" t="str">
        <f t="shared" si="4"/>
        <v>De Acuerdo a lo Programado</v>
      </c>
      <c r="Q16" s="390"/>
      <c r="R16" s="310"/>
      <c r="S16" s="312" t="s">
        <v>37</v>
      </c>
      <c r="T16" s="401">
        <f>SUM(T17:T21)</f>
        <v>48</v>
      </c>
      <c r="U16" s="401">
        <f>SUM(U17:U21)</f>
        <v>9</v>
      </c>
      <c r="V16" s="402">
        <f>T16+U16</f>
        <v>57</v>
      </c>
      <c r="W16" s="320">
        <f>T16/V16</f>
        <v>0.84210526315789469</v>
      </c>
      <c r="X16" s="318" t="str">
        <f t="shared" si="6"/>
        <v>No Cumplido</v>
      </c>
      <c r="Y16" s="382" t="s">
        <v>1304</v>
      </c>
    </row>
    <row r="17" spans="1:25" ht="37.049999999999997" customHeight="1">
      <c r="A17" s="348"/>
      <c r="B17" s="357"/>
      <c r="C17" s="357"/>
      <c r="D17" s="357"/>
      <c r="E17" s="357"/>
      <c r="F17" s="358"/>
      <c r="G17" s="356"/>
      <c r="J17" s="330" t="s">
        <v>38</v>
      </c>
      <c r="K17" s="319">
        <f>'DAF-GIRH-Jefe de departamento'!A8</f>
        <v>13</v>
      </c>
      <c r="L17" s="319">
        <f>'DAF-GIRH-Jefe de departamento'!B8</f>
        <v>1</v>
      </c>
      <c r="M17" s="319">
        <f>'DAF-GIRH-Jefe de departamento'!C8</f>
        <v>0</v>
      </c>
      <c r="N17" s="319">
        <f>'DAF-GIRH-Jefe de departamento'!D8</f>
        <v>14</v>
      </c>
      <c r="O17" s="320">
        <f t="shared" si="8"/>
        <v>0.9285714285714286</v>
      </c>
      <c r="P17" s="384" t="str">
        <f t="shared" si="4"/>
        <v>De Acuerdo a lo Programado</v>
      </c>
      <c r="Q17" s="390"/>
      <c r="R17" s="310"/>
      <c r="S17" s="330" t="s">
        <v>39</v>
      </c>
      <c r="T17" s="319">
        <f>'DAF-GIRH-Jefe de departamento'!A15</f>
        <v>12</v>
      </c>
      <c r="U17" s="319">
        <f>'DAF-GIRH-Jefe de departamento'!B15</f>
        <v>2</v>
      </c>
      <c r="V17" s="315">
        <f t="shared" si="5"/>
        <v>14</v>
      </c>
      <c r="W17" s="320">
        <f t="shared" si="2"/>
        <v>0.8571428571428571</v>
      </c>
      <c r="X17" s="318" t="str">
        <f t="shared" si="6"/>
        <v>Cumplido</v>
      </c>
      <c r="Y17" s="382"/>
    </row>
    <row r="18" spans="1:25" ht="37.049999999999997" customHeight="1">
      <c r="A18" s="348"/>
      <c r="B18" s="357"/>
      <c r="C18" s="357"/>
      <c r="D18" s="357"/>
      <c r="E18" s="357"/>
      <c r="F18" s="358"/>
      <c r="G18" s="356"/>
      <c r="J18" s="330" t="s">
        <v>40</v>
      </c>
      <c r="K18" s="319">
        <f>'DAF-GIRH Ges de Empleo'!A8</f>
        <v>8</v>
      </c>
      <c r="L18" s="319">
        <f>'DAF-GIRH Ges de Empleo'!B8</f>
        <v>0</v>
      </c>
      <c r="M18" s="319">
        <f>'DAF-GIRH Ges de Empleo'!C8</f>
        <v>0</v>
      </c>
      <c r="N18" s="319">
        <f>'DAF-GIRH Ges de Empleo'!D8</f>
        <v>8</v>
      </c>
      <c r="O18" s="320">
        <f>K18/N18</f>
        <v>1</v>
      </c>
      <c r="P18" s="384" t="str">
        <f t="shared" si="4"/>
        <v>De Acuerdo a lo Programado</v>
      </c>
      <c r="Q18" s="390"/>
      <c r="R18" s="310"/>
      <c r="S18" s="330" t="s">
        <v>40</v>
      </c>
      <c r="T18" s="319">
        <f>'DAF-GIRH Ges de Empleo'!A15</f>
        <v>7</v>
      </c>
      <c r="U18" s="319">
        <f>'DAF-GIRH Ges de Empleo'!B15</f>
        <v>1</v>
      </c>
      <c r="V18" s="315">
        <f t="shared" si="5"/>
        <v>8</v>
      </c>
      <c r="W18" s="320">
        <f t="shared" si="2"/>
        <v>0.875</v>
      </c>
      <c r="X18" s="318" t="str">
        <f t="shared" si="6"/>
        <v>Cumplido</v>
      </c>
      <c r="Y18" s="382"/>
    </row>
    <row r="19" spans="1:25" ht="37.049999999999997" customHeight="1">
      <c r="A19" s="348"/>
      <c r="B19" s="357"/>
      <c r="C19" s="357"/>
      <c r="D19" s="357"/>
      <c r="E19" s="357"/>
      <c r="F19" s="358"/>
      <c r="G19" s="356"/>
      <c r="J19" s="330" t="s">
        <v>41</v>
      </c>
      <c r="K19" s="319">
        <f>'DAF-GIRH Ges. del Desarrollo'!A8</f>
        <v>9</v>
      </c>
      <c r="L19" s="319">
        <f>'DAF-GIRH Ges. del Desarrollo'!B8</f>
        <v>0</v>
      </c>
      <c r="M19" s="319">
        <f>'DAF-GIRH Ges. del Desarrollo'!C8</f>
        <v>1</v>
      </c>
      <c r="N19" s="319">
        <f>'DAF-GIRH Ges. del Desarrollo'!D8</f>
        <v>10</v>
      </c>
      <c r="O19" s="320">
        <f t="shared" si="8"/>
        <v>0.9</v>
      </c>
      <c r="P19" s="384" t="str">
        <f t="shared" si="4"/>
        <v>De Acuerdo a lo Programado</v>
      </c>
      <c r="Q19" s="390"/>
      <c r="R19" s="310"/>
      <c r="S19" s="330" t="s">
        <v>41</v>
      </c>
      <c r="T19" s="319">
        <f>'DAF-GIRH Ges. del Desarrollo'!A15</f>
        <v>9</v>
      </c>
      <c r="U19" s="319">
        <f>'DAF-GIRH Ges. del Desarrollo'!B15</f>
        <v>1</v>
      </c>
      <c r="V19" s="315">
        <f t="shared" si="5"/>
        <v>10</v>
      </c>
      <c r="W19" s="320">
        <f t="shared" si="2"/>
        <v>0.9</v>
      </c>
      <c r="X19" s="318" t="str">
        <f t="shared" si="6"/>
        <v>Cumplido</v>
      </c>
      <c r="Y19" s="382"/>
    </row>
    <row r="20" spans="1:25" ht="37.049999999999997" customHeight="1">
      <c r="A20" s="348"/>
      <c r="B20" s="357"/>
      <c r="C20" s="357"/>
      <c r="D20" s="357"/>
      <c r="E20" s="357"/>
      <c r="F20" s="358"/>
      <c r="G20" s="356"/>
      <c r="J20" s="330" t="s">
        <v>42</v>
      </c>
      <c r="K20" s="319">
        <f>'DAF-GIRH-GCRL'!A8</f>
        <v>18</v>
      </c>
      <c r="L20" s="319">
        <f>'DAF-GIRH-GCRL'!B8</f>
        <v>0</v>
      </c>
      <c r="M20" s="319">
        <f>'DAF-GIRH-GCRL'!C8</f>
        <v>0</v>
      </c>
      <c r="N20" s="319">
        <f>'DAF-GIRH-GCRL'!D8</f>
        <v>18</v>
      </c>
      <c r="O20" s="320">
        <f t="shared" si="8"/>
        <v>1</v>
      </c>
      <c r="P20" s="384" t="str">
        <f t="shared" si="4"/>
        <v>De Acuerdo a lo Programado</v>
      </c>
      <c r="Q20" s="390"/>
      <c r="R20" s="310"/>
      <c r="S20" s="330" t="s">
        <v>42</v>
      </c>
      <c r="T20" s="319">
        <f>'DAF-GIRH-GCRL'!A15</f>
        <v>13</v>
      </c>
      <c r="U20" s="319">
        <f>'DAF-GIRH-GCRL'!B15</f>
        <v>5</v>
      </c>
      <c r="V20" s="315">
        <f t="shared" si="5"/>
        <v>18</v>
      </c>
      <c r="W20" s="320">
        <f t="shared" si="2"/>
        <v>0.72222222222222221</v>
      </c>
      <c r="X20" s="318" t="str">
        <f t="shared" si="6"/>
        <v>No Cumplido</v>
      </c>
      <c r="Y20" s="382" t="s">
        <v>1304</v>
      </c>
    </row>
    <row r="21" spans="1:25" ht="37.049999999999997" customHeight="1">
      <c r="A21" s="348"/>
      <c r="B21" s="357"/>
      <c r="C21" s="357"/>
      <c r="D21" s="357"/>
      <c r="E21" s="357"/>
      <c r="F21" s="358"/>
      <c r="G21" s="356"/>
      <c r="J21" s="330" t="s">
        <v>43</v>
      </c>
      <c r="K21" s="319">
        <f>'DAF-GIRH-GOT'!A8</f>
        <v>7</v>
      </c>
      <c r="L21" s="319">
        <f>'DAF-GIRH-GOT'!B8</f>
        <v>0</v>
      </c>
      <c r="M21" s="319">
        <f>'DAF-GIRH-GOT'!C8</f>
        <v>0</v>
      </c>
      <c r="N21" s="319">
        <f>'DAF-GIRH-GOT'!D8</f>
        <v>7</v>
      </c>
      <c r="O21" s="320">
        <f t="shared" si="8"/>
        <v>1</v>
      </c>
      <c r="P21" s="384" t="str">
        <f t="shared" si="4"/>
        <v>De Acuerdo a lo Programado</v>
      </c>
      <c r="Q21" s="390"/>
      <c r="R21" s="310"/>
      <c r="S21" s="330" t="s">
        <v>43</v>
      </c>
      <c r="T21" s="319">
        <f>'DAF-GIRH-GOT'!A15</f>
        <v>7</v>
      </c>
      <c r="U21" s="319">
        <f>'DAF-GIRH-GOT'!B15</f>
        <v>0</v>
      </c>
      <c r="V21" s="315">
        <f t="shared" si="5"/>
        <v>7</v>
      </c>
      <c r="W21" s="320">
        <f t="shared" si="2"/>
        <v>1</v>
      </c>
      <c r="X21" s="318" t="str">
        <f t="shared" si="6"/>
        <v>Cumplido</v>
      </c>
      <c r="Y21" s="382"/>
    </row>
    <row r="22" spans="1:25" ht="37.049999999999997" customHeight="1">
      <c r="A22" s="348" t="s">
        <v>44</v>
      </c>
      <c r="B22" s="357">
        <f>'[1]DAF-Oficialia Mayor Archivo'!A8</f>
        <v>58</v>
      </c>
      <c r="C22" s="357">
        <f>'[1]DAF-Oficialia Mayor Archivo'!B8</f>
        <v>2</v>
      </c>
      <c r="D22" s="357">
        <f>'[1]DAF-Oficialia Mayor Archivo'!C8</f>
        <v>11</v>
      </c>
      <c r="E22" s="357">
        <f>'[1]DAF-Oficialia Mayor Archivo'!D8</f>
        <v>71</v>
      </c>
      <c r="F22" s="358">
        <f t="shared" si="7"/>
        <v>0.81690140845070425</v>
      </c>
      <c r="G22" s="356" t="str">
        <f t="shared" si="3"/>
        <v>Atraso Leve</v>
      </c>
      <c r="J22" s="330" t="s">
        <v>44</v>
      </c>
      <c r="K22" s="319">
        <f>'DAF-Oficialia Mayor Archivo'!A8</f>
        <v>60</v>
      </c>
      <c r="L22" s="319">
        <f>'DAF-Oficialia Mayor Archivo'!B8</f>
        <v>0</v>
      </c>
      <c r="M22" s="319">
        <f>'DAF-Oficialia Mayor Archivo'!C8</f>
        <v>11</v>
      </c>
      <c r="N22" s="319">
        <f>'DAF-Oficialia Mayor Archivo'!D8</f>
        <v>71</v>
      </c>
      <c r="O22" s="320">
        <f t="shared" si="8"/>
        <v>0.84507042253521125</v>
      </c>
      <c r="P22" s="384" t="str">
        <f t="shared" si="4"/>
        <v>Atraso Leve</v>
      </c>
      <c r="Q22" s="386" t="s">
        <v>45</v>
      </c>
      <c r="R22" s="310"/>
      <c r="S22" s="330" t="s">
        <v>44</v>
      </c>
      <c r="T22" s="319">
        <f>'DAF-Oficialia Mayor Archivo'!A15</f>
        <v>68</v>
      </c>
      <c r="U22" s="319">
        <f>'DAF-Oficialia Mayor Archivo'!B15</f>
        <v>3</v>
      </c>
      <c r="V22" s="315">
        <f t="shared" si="5"/>
        <v>71</v>
      </c>
      <c r="W22" s="320">
        <f>T22/V22</f>
        <v>0.95774647887323938</v>
      </c>
      <c r="X22" s="318" t="str">
        <f t="shared" si="6"/>
        <v>Cumplido</v>
      </c>
      <c r="Y22" s="347"/>
    </row>
    <row r="23" spans="1:25" ht="37.049999999999997" customHeight="1">
      <c r="A23" s="353" t="s">
        <v>46</v>
      </c>
      <c r="B23" s="354">
        <f>'[1]DAF-Proveeduría Institucional'!A8</f>
        <v>56</v>
      </c>
      <c r="C23" s="354">
        <f>'[1]DAF-Proveeduría Institucional'!B8</f>
        <v>3</v>
      </c>
      <c r="D23" s="354">
        <f>'[1]DAF-Proveeduría Institucional'!C8</f>
        <v>20</v>
      </c>
      <c r="E23" s="354">
        <f>'[1]DAF-Proveeduría Institucional'!D8</f>
        <v>79</v>
      </c>
      <c r="F23" s="355">
        <f t="shared" si="7"/>
        <v>0.70886075949367089</v>
      </c>
      <c r="G23" s="356" t="str">
        <f t="shared" si="3"/>
        <v>Atraso Leve</v>
      </c>
      <c r="J23" s="329" t="s">
        <v>47</v>
      </c>
      <c r="K23" s="315">
        <f>'DAF-Proveeduría Institucional'!A8</f>
        <v>72</v>
      </c>
      <c r="L23" s="315">
        <f>'DAF-Proveeduría Institucional'!B8</f>
        <v>2</v>
      </c>
      <c r="M23" s="315">
        <f>'DAF-Proveeduría Institucional'!C8</f>
        <v>5</v>
      </c>
      <c r="N23" s="315">
        <f>'DAF-Proveeduría Institucional'!D8</f>
        <v>79</v>
      </c>
      <c r="O23" s="316">
        <f t="shared" si="8"/>
        <v>0.91139240506329111</v>
      </c>
      <c r="P23" s="384" t="str">
        <f t="shared" si="4"/>
        <v>De Acuerdo a lo Programado</v>
      </c>
      <c r="Q23" s="390"/>
      <c r="R23" s="310"/>
      <c r="S23" s="329" t="s">
        <v>48</v>
      </c>
      <c r="T23" s="315">
        <f>'DAF-Proveeduría Institucional'!A15</f>
        <v>73</v>
      </c>
      <c r="U23" s="315">
        <f>'DAF-Proveeduría Institucional'!B15</f>
        <v>6</v>
      </c>
      <c r="V23" s="315">
        <f t="shared" si="5"/>
        <v>79</v>
      </c>
      <c r="W23" s="316">
        <f>T23/V23</f>
        <v>0.92405063291139244</v>
      </c>
      <c r="X23" s="318" t="str">
        <f t="shared" si="6"/>
        <v>Cumplido</v>
      </c>
      <c r="Y23" s="347"/>
    </row>
    <row r="24" spans="1:25" ht="37.049999999999997" customHeight="1">
      <c r="A24" s="348" t="s">
        <v>49</v>
      </c>
      <c r="B24" s="357">
        <f>'[1]DAF-Salud Ocupacional'!A8</f>
        <v>12</v>
      </c>
      <c r="C24" s="357">
        <f>'[1]DAF-Salud Ocupacional'!B8</f>
        <v>3</v>
      </c>
      <c r="D24" s="357">
        <f>'[1]DAF-Salud Ocupacional'!C8</f>
        <v>0</v>
      </c>
      <c r="E24" s="357">
        <f>'[1]DAF-Salud Ocupacional'!D8</f>
        <v>15</v>
      </c>
      <c r="F24" s="358">
        <f t="shared" si="7"/>
        <v>0.8</v>
      </c>
      <c r="G24" s="356" t="str">
        <f t="shared" si="3"/>
        <v>Atraso Leve</v>
      </c>
      <c r="J24" s="330" t="s">
        <v>49</v>
      </c>
      <c r="K24" s="319">
        <f>'DAF-Salud Ocupacional'!A8</f>
        <v>14</v>
      </c>
      <c r="L24" s="319">
        <f>'DAF-Salud Ocupacional'!B8</f>
        <v>1</v>
      </c>
      <c r="M24" s="319">
        <f>'DAF-Salud Ocupacional'!C8</f>
        <v>0</v>
      </c>
      <c r="N24" s="319">
        <f>'DAF-Salud Ocupacional'!D8</f>
        <v>15</v>
      </c>
      <c r="O24" s="320">
        <f t="shared" si="8"/>
        <v>0.93333333333333335</v>
      </c>
      <c r="P24" s="384" t="str">
        <f t="shared" si="4"/>
        <v>De Acuerdo a lo Programado</v>
      </c>
      <c r="Q24" s="390"/>
      <c r="R24" s="310"/>
      <c r="S24" s="330" t="s">
        <v>49</v>
      </c>
      <c r="T24" s="319">
        <f>'DAF-Salud Ocupacional'!A15</f>
        <v>10</v>
      </c>
      <c r="U24" s="319">
        <f>'DAF-Salud Ocupacional'!B15</f>
        <v>5</v>
      </c>
      <c r="V24" s="315">
        <f t="shared" si="5"/>
        <v>15</v>
      </c>
      <c r="W24" s="320">
        <f t="shared" si="2"/>
        <v>0.66666666666666663</v>
      </c>
      <c r="X24" s="318" t="str">
        <f t="shared" si="6"/>
        <v>No Cumplido</v>
      </c>
      <c r="Y24" s="382" t="s">
        <v>1304</v>
      </c>
    </row>
    <row r="25" spans="1:25" ht="37.049999999999997" customHeight="1">
      <c r="A25" s="348" t="s">
        <v>50</v>
      </c>
      <c r="B25" s="357">
        <f>[1]SEPSA!A8</f>
        <v>27</v>
      </c>
      <c r="C25" s="357">
        <f>[1]SEPSA!B8</f>
        <v>3</v>
      </c>
      <c r="D25" s="357">
        <f>[1]SEPSA!C8</f>
        <v>1</v>
      </c>
      <c r="E25" s="357">
        <f>[1]SEPSA!D8</f>
        <v>31</v>
      </c>
      <c r="F25" s="358">
        <f t="shared" si="7"/>
        <v>0.87096774193548387</v>
      </c>
      <c r="G25" s="356" t="str">
        <f t="shared" si="3"/>
        <v>Atraso Leve</v>
      </c>
      <c r="J25" s="330" t="s">
        <v>50</v>
      </c>
      <c r="K25" s="319">
        <f>SEPSA!A8</f>
        <v>30</v>
      </c>
      <c r="L25" s="319">
        <f>SEPSA!B8</f>
        <v>0</v>
      </c>
      <c r="M25" s="319">
        <f>SEPSA!C8</f>
        <v>1</v>
      </c>
      <c r="N25" s="319">
        <f>SEPSA!D8</f>
        <v>31</v>
      </c>
      <c r="O25" s="320">
        <f t="shared" si="8"/>
        <v>0.967741935483871</v>
      </c>
      <c r="P25" s="384" t="str">
        <f t="shared" si="4"/>
        <v>De Acuerdo a lo Programado</v>
      </c>
      <c r="Q25" s="390"/>
      <c r="R25" s="310"/>
      <c r="S25" s="330" t="s">
        <v>50</v>
      </c>
      <c r="T25" s="319">
        <f>SEPSA!A15</f>
        <v>29</v>
      </c>
      <c r="U25" s="319">
        <f>SEPSA!B15</f>
        <v>2</v>
      </c>
      <c r="V25" s="315">
        <f t="shared" si="5"/>
        <v>31</v>
      </c>
      <c r="W25" s="320">
        <f t="shared" si="2"/>
        <v>0.93548387096774188</v>
      </c>
      <c r="X25" s="318" t="str">
        <f t="shared" si="6"/>
        <v>Cumplido</v>
      </c>
      <c r="Y25" s="347"/>
    </row>
    <row r="26" spans="1:25" ht="37.049999999999997" customHeight="1">
      <c r="A26" s="359" t="s">
        <v>51</v>
      </c>
      <c r="B26" s="360">
        <f>[1]UPI!A8</f>
        <v>42</v>
      </c>
      <c r="C26" s="360">
        <f>[1]UPI!B8</f>
        <v>7</v>
      </c>
      <c r="D26" s="360">
        <f>[1]UPI!C8</f>
        <v>7</v>
      </c>
      <c r="E26" s="360">
        <f>[1]UPI!D8</f>
        <v>56</v>
      </c>
      <c r="F26" s="358">
        <f t="shared" si="7"/>
        <v>0.75</v>
      </c>
      <c r="G26" s="356" t="str">
        <f t="shared" si="3"/>
        <v>Atraso Leve</v>
      </c>
      <c r="J26" s="331" t="s">
        <v>51</v>
      </c>
      <c r="K26" s="321"/>
      <c r="L26" s="321"/>
      <c r="M26" s="321"/>
      <c r="N26" s="321"/>
      <c r="O26" s="320"/>
      <c r="P26" s="384" t="str">
        <f t="shared" si="4"/>
        <v>En Riesgo de Incumplimiento</v>
      </c>
      <c r="Q26" s="390"/>
      <c r="R26" s="310"/>
      <c r="S26" s="331" t="s">
        <v>1305</v>
      </c>
      <c r="T26" s="319">
        <v>139</v>
      </c>
      <c r="U26" s="319">
        <v>8</v>
      </c>
      <c r="V26" s="315">
        <f t="shared" ref="V26" si="9">T26+U26</f>
        <v>147</v>
      </c>
      <c r="W26" s="320">
        <f t="shared" ref="W26" si="10">T26/V26</f>
        <v>0.94557823129251706</v>
      </c>
      <c r="X26" s="318" t="str">
        <f t="shared" si="6"/>
        <v>Cumplido</v>
      </c>
      <c r="Y26" s="347"/>
    </row>
    <row r="27" spans="1:25" ht="37.049999999999997" customHeight="1" thickBot="1">
      <c r="A27" s="361" t="s">
        <v>52</v>
      </c>
      <c r="B27" s="362">
        <f>[1]TI!A8</f>
        <v>18</v>
      </c>
      <c r="C27" s="362">
        <f>[1]TI!B8</f>
        <v>2</v>
      </c>
      <c r="D27" s="362">
        <f>[1]TI!C8</f>
        <v>1</v>
      </c>
      <c r="E27" s="362">
        <f>[1]TI!D8</f>
        <v>21</v>
      </c>
      <c r="F27" s="363">
        <f t="shared" si="7"/>
        <v>0.8571428571428571</v>
      </c>
      <c r="G27" s="364" t="str">
        <f t="shared" si="3"/>
        <v>Atraso Leve</v>
      </c>
      <c r="J27" s="332" t="s">
        <v>52</v>
      </c>
      <c r="K27" s="406">
        <v>341</v>
      </c>
      <c r="L27" s="406">
        <v>28</v>
      </c>
      <c r="M27" s="406">
        <f t="shared" ref="M27" si="11">SUM(K27:L27)</f>
        <v>369</v>
      </c>
      <c r="N27" s="407">
        <f t="shared" ref="N27" si="12">SUM(K27)/M27</f>
        <v>0.92411924119241196</v>
      </c>
      <c r="O27" s="322"/>
      <c r="P27" s="384" t="str">
        <f t="shared" si="4"/>
        <v>En Riesgo de Incumplimiento</v>
      </c>
      <c r="Q27" s="390"/>
      <c r="R27" s="310"/>
      <c r="S27" s="331" t="s">
        <v>1306</v>
      </c>
      <c r="T27" s="319">
        <v>341</v>
      </c>
      <c r="U27" s="319">
        <v>28</v>
      </c>
      <c r="V27" s="315">
        <f t="shared" ref="V27" si="13">T27+U27</f>
        <v>369</v>
      </c>
      <c r="W27" s="320">
        <f t="shared" ref="W27" si="14">T27/V27</f>
        <v>0.92411924119241196</v>
      </c>
      <c r="X27" s="318" t="str">
        <f t="shared" si="6"/>
        <v>Cumplido</v>
      </c>
      <c r="Y27" s="347"/>
    </row>
    <row r="28" spans="1:25" s="328" customFormat="1" ht="37.049999999999997" customHeight="1" thickBot="1">
      <c r="A28"/>
      <c r="B28"/>
      <c r="C28"/>
      <c r="D28"/>
      <c r="E28"/>
      <c r="F28"/>
      <c r="G28"/>
      <c r="H28"/>
      <c r="J28" s="373" t="s">
        <v>53</v>
      </c>
      <c r="K28" s="374">
        <f>SUM(K4:K25)</f>
        <v>1153</v>
      </c>
      <c r="L28" s="378">
        <f>SUM(L4:L27)</f>
        <v>66</v>
      </c>
      <c r="M28" s="375">
        <f>SUM(M4:M27)</f>
        <v>784</v>
      </c>
      <c r="N28" s="379">
        <f t="shared" ref="N28" si="15">K28+L28+M28</f>
        <v>2003</v>
      </c>
      <c r="O28" s="377">
        <f t="shared" ref="O28" si="16">SUM(K28)/N28</f>
        <v>0.57563654518222662</v>
      </c>
      <c r="P28" s="385" t="str">
        <f t="shared" ref="P28" si="17">IF(O28="No hay ejecución","NA",IF(O28&gt;=89.99%,"De acuerdo a lo programado",IF(O28&gt;=50%,"Atraso Leve",IF(O28&lt;=49.99%,"En riesgo en cumplimiento"))))</f>
        <v>Atraso Leve</v>
      </c>
      <c r="Q28" s="391"/>
      <c r="R28" s="327"/>
      <c r="S28" s="403" t="s">
        <v>53</v>
      </c>
      <c r="T28" s="374">
        <f>SUM(T4:T27)</f>
        <v>1764</v>
      </c>
      <c r="U28" s="375">
        <f>SUM(U4:U27)</f>
        <v>154</v>
      </c>
      <c r="V28" s="376">
        <f>T28+U28</f>
        <v>1918</v>
      </c>
      <c r="W28" s="377">
        <f>SUM(T28)/V28</f>
        <v>0.91970802919708028</v>
      </c>
      <c r="X28" s="318" t="str">
        <f t="shared" si="6"/>
        <v>Cumplido</v>
      </c>
      <c r="Y28" s="370"/>
    </row>
  </sheetData>
  <autoFilter ref="V10:X28" xr:uid="{29A678B0-103F-4C9A-AD2E-FABA31146306}"/>
  <mergeCells count="9">
    <mergeCell ref="A7:A8"/>
    <mergeCell ref="A5:G5"/>
    <mergeCell ref="A6:G6"/>
    <mergeCell ref="J7:J8"/>
    <mergeCell ref="S7:S8"/>
    <mergeCell ref="J5:P5"/>
    <mergeCell ref="J6:P6"/>
    <mergeCell ref="S5:X5"/>
    <mergeCell ref="S6:X6"/>
  </mergeCells>
  <conditionalFormatting sqref="G10:G27">
    <cfRule type="containsText" dxfId="12" priority="1" operator="containsText" text="De Acuerdo a lo Programado">
      <formula>NOT(ISERROR(SEARCH("De Acuerdo a lo Programado",G10)))</formula>
    </cfRule>
    <cfRule type="containsText" dxfId="11" priority="2" operator="containsText" text="Atraso Leve">
      <formula>NOT(ISERROR(SEARCH("Atraso Leve",G10)))</formula>
    </cfRule>
    <cfRule type="containsText" dxfId="10" priority="3" operator="containsText" text="En Riesgo de Incumplimiento">
      <formula>NOT(ISERROR(SEARCH("En Riesgo de Incumplimiento",G10)))</formula>
    </cfRule>
  </conditionalFormatting>
  <conditionalFormatting sqref="P8:Q8">
    <cfRule type="containsText" dxfId="9" priority="9" operator="containsText" text="De Acuerdo a lo Programado">
      <formula>NOT(ISERROR(SEARCH("De Acuerdo a lo Programado",P8)))</formula>
    </cfRule>
    <cfRule type="containsText" dxfId="8" priority="10" operator="containsText" text="Atraso Leve">
      <formula>NOT(ISERROR(SEARCH("Atraso Leve",P8)))</formula>
    </cfRule>
    <cfRule type="containsText" dxfId="7" priority="11" operator="containsText" text="En Riesgo de Incumplimiento">
      <formula>NOT(ISERROR(SEARCH("En Riesgo de Incumplimiento",P8)))</formula>
    </cfRule>
  </conditionalFormatting>
  <conditionalFormatting sqref="P11:Q21 P17:P22 P23:Q28">
    <cfRule type="containsText" dxfId="6" priority="28" operator="containsText" text="De Acuerdo a lo Programado">
      <formula>NOT(ISERROR(SEARCH("De Acuerdo a lo Programado",P11)))</formula>
    </cfRule>
    <cfRule type="containsText" dxfId="5" priority="29" operator="containsText" text="Atraso Leve">
      <formula>NOT(ISERROR(SEARCH("Atraso Leve",P11)))</formula>
    </cfRule>
    <cfRule type="containsText" dxfId="4" priority="30" operator="containsText" text="En Riesgo de Incumplimiento">
      <formula>NOT(ISERROR(SEARCH("En Riesgo de Incumplimiento",P11)))</formula>
    </cfRule>
  </conditionalFormatting>
  <conditionalFormatting sqref="X8">
    <cfRule type="beginsWith" dxfId="3" priority="12" operator="beginsWith" text="Cumplido">
      <formula>LEFT(X8,LEN("Cumplido"))="Cumplido"</formula>
    </cfRule>
    <cfRule type="containsText" dxfId="2" priority="13" operator="containsText" text="No Cumplido">
      <formula>NOT(ISERROR(SEARCH("No Cumplido",X8)))</formula>
    </cfRule>
  </conditionalFormatting>
  <conditionalFormatting sqref="X11:X28">
    <cfRule type="beginsWith" dxfId="1" priority="14" operator="beginsWith" text="Cumplido">
      <formula>LEFT(X11,LEN("Cumplido"))="Cumplido"</formula>
    </cfRule>
    <cfRule type="containsText" dxfId="0" priority="15" operator="containsText" text="No Cumplido">
      <formula>NOT(ISERROR(SEARCH("No Cumplido",X11)))</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F958D-9730-4395-939E-CE167E4AE626}">
  <dimension ref="A1:AL73"/>
  <sheetViews>
    <sheetView showGridLines="0" topLeftCell="A15" workbookViewId="0">
      <selection activeCell="AK30" sqref="AK30"/>
    </sheetView>
  </sheetViews>
  <sheetFormatPr baseColWidth="10" defaultColWidth="28.21875" defaultRowHeight="22.05" customHeight="1" outlineLevelRow="1"/>
  <cols>
    <col min="1" max="16384" width="28.21875" style="11"/>
  </cols>
  <sheetData>
    <row r="1" spans="1:22" ht="22.05" hidden="1" customHeight="1">
      <c r="A1" s="9"/>
      <c r="B1" s="10"/>
      <c r="C1" s="10"/>
      <c r="D1" s="10"/>
    </row>
    <row r="2" spans="1:22" ht="22.05" hidden="1" customHeight="1">
      <c r="A2" s="9"/>
      <c r="B2" s="10"/>
      <c r="C2" s="10"/>
      <c r="D2" s="10"/>
    </row>
    <row r="3" spans="1:22" ht="22.05" hidden="1" customHeight="1" thickBot="1">
      <c r="A3" s="9"/>
      <c r="B3" s="10"/>
      <c r="C3" s="10"/>
      <c r="D3" s="10"/>
    </row>
    <row r="4" spans="1:22" ht="22.05" hidden="1" customHeight="1">
      <c r="A4" s="414" t="s">
        <v>54</v>
      </c>
      <c r="B4" s="415"/>
      <c r="C4" s="415"/>
      <c r="D4" s="416"/>
    </row>
    <row r="5" spans="1:22" ht="22.05" hidden="1" customHeight="1">
      <c r="A5" s="417" t="s">
        <v>55</v>
      </c>
      <c r="B5" s="418" t="s">
        <v>6</v>
      </c>
      <c r="C5" s="419" t="s">
        <v>56</v>
      </c>
      <c r="D5" s="420" t="s">
        <v>57</v>
      </c>
    </row>
    <row r="6" spans="1:22" ht="22.05" hidden="1" customHeight="1">
      <c r="A6" s="417"/>
      <c r="B6" s="418"/>
      <c r="C6" s="419"/>
      <c r="D6" s="420"/>
    </row>
    <row r="7" spans="1:22" ht="22.05" hidden="1" customHeight="1">
      <c r="A7" s="417"/>
      <c r="B7" s="418"/>
      <c r="C7" s="419"/>
      <c r="D7" s="420"/>
    </row>
    <row r="8" spans="1:22" ht="22.05" hidden="1" customHeight="1" thickBot="1">
      <c r="A8" s="12">
        <v>22</v>
      </c>
      <c r="B8" s="13">
        <v>0</v>
      </c>
      <c r="C8" s="13">
        <v>0</v>
      </c>
      <c r="D8" s="14">
        <v>22</v>
      </c>
    </row>
    <row r="9" spans="1:22" ht="22.05" hidden="1" customHeight="1" thickBot="1"/>
    <row r="10" spans="1:22" ht="22.05" hidden="1" customHeight="1">
      <c r="A10" s="421" t="s">
        <v>58</v>
      </c>
      <c r="B10" s="422"/>
    </row>
    <row r="11" spans="1:22" ht="22.05" hidden="1" customHeight="1">
      <c r="A11" s="423" t="s">
        <v>59</v>
      </c>
      <c r="B11" s="424" t="s">
        <v>60</v>
      </c>
    </row>
    <row r="12" spans="1:22" ht="22.05" hidden="1" customHeight="1">
      <c r="A12" s="423"/>
      <c r="B12" s="424"/>
    </row>
    <row r="13" spans="1:22" ht="22.05" hidden="1" customHeight="1">
      <c r="A13" s="423"/>
      <c r="B13" s="424"/>
    </row>
    <row r="14" spans="1:22" ht="22.05" hidden="1" customHeight="1" thickBot="1">
      <c r="A14" s="7">
        <v>22</v>
      </c>
      <c r="B14" s="8">
        <v>0</v>
      </c>
    </row>
    <row r="16" spans="1:22" s="15" customFormat="1" ht="9.6">
      <c r="A16" s="425" t="s">
        <v>61</v>
      </c>
      <c r="B16" s="425"/>
      <c r="C16" s="425"/>
      <c r="D16" s="425"/>
      <c r="E16" s="425"/>
      <c r="G16" s="426"/>
      <c r="H16" s="426"/>
      <c r="I16" s="426"/>
      <c r="J16" s="426"/>
      <c r="K16" s="426"/>
      <c r="L16" s="426"/>
      <c r="M16" s="426"/>
      <c r="N16" s="426"/>
      <c r="O16" s="426"/>
      <c r="P16" s="426"/>
      <c r="Q16" s="426"/>
      <c r="R16" s="16"/>
      <c r="V16" s="17"/>
    </row>
    <row r="17" spans="1:38" s="15" customFormat="1" ht="12" customHeight="1">
      <c r="A17" s="427" t="s">
        <v>62</v>
      </c>
      <c r="B17" s="427"/>
      <c r="C17" s="427"/>
      <c r="D17" s="427"/>
      <c r="E17" s="427"/>
      <c r="F17" s="18"/>
      <c r="G17" s="426"/>
      <c r="H17" s="426"/>
      <c r="I17" s="426"/>
      <c r="J17" s="426"/>
      <c r="K17" s="426"/>
      <c r="L17" s="426"/>
      <c r="M17" s="426"/>
      <c r="N17" s="426"/>
      <c r="O17" s="426"/>
      <c r="P17" s="426"/>
      <c r="Q17" s="426"/>
      <c r="R17" s="16"/>
      <c r="V17" s="17"/>
    </row>
    <row r="18" spans="1:38" s="15" customFormat="1" ht="10.35" customHeight="1">
      <c r="G18" s="426"/>
      <c r="H18" s="426"/>
      <c r="I18" s="426"/>
      <c r="J18" s="426"/>
      <c r="K18" s="426"/>
      <c r="L18" s="426"/>
      <c r="M18" s="426"/>
      <c r="N18" s="426"/>
      <c r="O18" s="426"/>
      <c r="P18" s="426"/>
      <c r="Q18" s="426"/>
      <c r="R18" s="16"/>
      <c r="V18" s="17"/>
    </row>
    <row r="19" spans="1:38" s="15" customFormat="1" ht="9.6">
      <c r="I19" s="19"/>
      <c r="J19" s="19"/>
      <c r="K19" s="19"/>
      <c r="L19" s="19"/>
      <c r="M19" s="19"/>
      <c r="N19" s="19"/>
      <c r="O19" s="19"/>
      <c r="Q19" s="17"/>
      <c r="R19" s="16"/>
      <c r="V19" s="17"/>
    </row>
    <row r="20" spans="1:38" s="15" customFormat="1" ht="9.6">
      <c r="I20" s="19"/>
      <c r="J20" s="19"/>
      <c r="K20" s="19"/>
      <c r="L20" s="19"/>
      <c r="M20" s="19"/>
      <c r="N20" s="19"/>
      <c r="O20" s="19"/>
      <c r="Q20" s="17"/>
      <c r="R20" s="16"/>
      <c r="V20" s="17"/>
    </row>
    <row r="21" spans="1:38" s="15" customFormat="1" ht="9.6">
      <c r="A21" s="428" t="s">
        <v>63</v>
      </c>
      <c r="B21" s="428"/>
      <c r="C21" s="428"/>
      <c r="D21" s="428"/>
      <c r="E21" s="428"/>
      <c r="F21" s="20">
        <v>2024</v>
      </c>
      <c r="I21" s="19"/>
      <c r="J21" s="19"/>
      <c r="K21" s="19"/>
      <c r="L21" s="19"/>
      <c r="M21" s="19"/>
      <c r="N21" s="19"/>
      <c r="O21" s="19"/>
      <c r="Q21" s="17"/>
      <c r="R21" s="16"/>
      <c r="V21" s="17"/>
    </row>
    <row r="22" spans="1:38" s="15" customFormat="1" ht="9.6">
      <c r="A22" s="428" t="s">
        <v>64</v>
      </c>
      <c r="B22" s="428"/>
      <c r="C22" s="428"/>
      <c r="D22" s="428"/>
      <c r="E22" s="428"/>
      <c r="F22" s="20">
        <v>169</v>
      </c>
      <c r="I22" s="19"/>
      <c r="J22" s="19"/>
      <c r="K22" s="19"/>
      <c r="L22" s="19"/>
      <c r="M22" s="19"/>
      <c r="N22" s="19"/>
      <c r="O22" s="19"/>
      <c r="Q22" s="17"/>
      <c r="R22" s="16"/>
      <c r="V22" s="17"/>
    </row>
    <row r="23" spans="1:38" s="15" customFormat="1" ht="9.6">
      <c r="A23" s="428" t="s">
        <v>65</v>
      </c>
      <c r="B23" s="428"/>
      <c r="C23" s="428"/>
      <c r="D23" s="428"/>
      <c r="E23" s="428"/>
      <c r="F23" s="20" t="s">
        <v>66</v>
      </c>
      <c r="I23" s="19"/>
      <c r="J23" s="19"/>
      <c r="K23" s="19"/>
      <c r="L23" s="19"/>
      <c r="M23" s="19"/>
      <c r="N23" s="19"/>
      <c r="O23" s="19"/>
      <c r="Q23" s="17"/>
      <c r="R23" s="16"/>
      <c r="V23" s="17"/>
    </row>
    <row r="24" spans="1:38" s="15" customFormat="1" ht="9.6">
      <c r="A24" s="428" t="s">
        <v>67</v>
      </c>
      <c r="B24" s="428"/>
      <c r="C24" s="428"/>
      <c r="D24" s="428"/>
      <c r="E24" s="428"/>
      <c r="F24" s="20" t="s">
        <v>68</v>
      </c>
      <c r="I24" s="19"/>
      <c r="J24" s="19"/>
      <c r="K24" s="19"/>
      <c r="L24" s="19"/>
      <c r="M24" s="19"/>
      <c r="N24" s="19"/>
      <c r="O24" s="19"/>
      <c r="Q24" s="17"/>
      <c r="R24" s="16"/>
      <c r="V24" s="17"/>
    </row>
    <row r="25" spans="1:38" s="15" customFormat="1" ht="19.5" customHeight="1">
      <c r="I25" s="19"/>
      <c r="J25" s="19"/>
      <c r="K25" s="19"/>
      <c r="L25" s="19"/>
      <c r="M25" s="19"/>
      <c r="N25" s="19"/>
      <c r="O25" s="19"/>
      <c r="Q25" s="17"/>
      <c r="R25" s="16"/>
      <c r="V25" s="17"/>
    </row>
    <row r="26" spans="1:38" s="15" customFormat="1" ht="27" customHeight="1">
      <c r="A26" s="429" t="s">
        <v>69</v>
      </c>
      <c r="B26" s="432" t="s">
        <v>70</v>
      </c>
      <c r="C26" s="433"/>
      <c r="D26" s="433"/>
      <c r="E26" s="434"/>
      <c r="F26" s="435" t="s">
        <v>71</v>
      </c>
      <c r="G26" s="436"/>
      <c r="H26" s="436"/>
      <c r="I26" s="436"/>
      <c r="J26" s="436"/>
      <c r="K26" s="436"/>
      <c r="L26" s="436"/>
      <c r="M26" s="436"/>
      <c r="N26" s="436"/>
      <c r="O26" s="436"/>
      <c r="P26" s="436"/>
      <c r="Q26" s="436"/>
      <c r="R26" s="437"/>
      <c r="S26" s="438" t="s">
        <v>72</v>
      </c>
      <c r="T26" s="439"/>
      <c r="U26" s="439"/>
      <c r="V26" s="439"/>
      <c r="W26" s="439"/>
      <c r="X26" s="439"/>
      <c r="Y26" s="439"/>
      <c r="Z26" s="439"/>
      <c r="AA26" s="438" t="s">
        <v>72</v>
      </c>
      <c r="AB26" s="439"/>
      <c r="AC26" s="439"/>
      <c r="AD26" s="440"/>
      <c r="AE26" s="439"/>
      <c r="AF26" s="439"/>
      <c r="AG26" s="439"/>
      <c r="AH26" s="440"/>
      <c r="AI26" s="441" t="s">
        <v>73</v>
      </c>
      <c r="AJ26" s="442"/>
      <c r="AK26" s="442"/>
      <c r="AL26" s="442"/>
    </row>
    <row r="27" spans="1:38" s="15" customFormat="1" ht="19.5" customHeight="1">
      <c r="A27" s="430"/>
      <c r="B27" s="445" t="s">
        <v>74</v>
      </c>
      <c r="C27" s="445" t="s">
        <v>75</v>
      </c>
      <c r="D27" s="445" t="s">
        <v>76</v>
      </c>
      <c r="E27" s="445" t="s">
        <v>77</v>
      </c>
      <c r="F27" s="446" t="s">
        <v>78</v>
      </c>
      <c r="G27" s="448" t="s">
        <v>79</v>
      </c>
      <c r="H27" s="449"/>
      <c r="I27" s="449"/>
      <c r="J27" s="449"/>
      <c r="K27" s="449"/>
      <c r="L27" s="449"/>
      <c r="M27" s="449"/>
      <c r="N27" s="449"/>
      <c r="O27" s="431"/>
      <c r="P27" s="446" t="s">
        <v>80</v>
      </c>
      <c r="Q27" s="450" t="s">
        <v>81</v>
      </c>
      <c r="R27" s="450" t="s">
        <v>82</v>
      </c>
      <c r="S27" s="452" t="s">
        <v>83</v>
      </c>
      <c r="T27" s="453"/>
      <c r="U27" s="453"/>
      <c r="V27" s="454"/>
      <c r="W27" s="452" t="s">
        <v>84</v>
      </c>
      <c r="X27" s="453"/>
      <c r="Y27" s="453"/>
      <c r="Z27" s="454"/>
      <c r="AA27" s="452" t="s">
        <v>85</v>
      </c>
      <c r="AB27" s="453"/>
      <c r="AC27" s="453"/>
      <c r="AD27" s="454"/>
      <c r="AE27" s="452" t="s">
        <v>86</v>
      </c>
      <c r="AF27" s="453"/>
      <c r="AG27" s="453"/>
      <c r="AH27" s="454"/>
      <c r="AI27" s="443"/>
      <c r="AJ27" s="444"/>
      <c r="AK27" s="444"/>
      <c r="AL27" s="444"/>
    </row>
    <row r="28" spans="1:38" s="15" customFormat="1" ht="26.85" customHeight="1">
      <c r="A28" s="430"/>
      <c r="B28" s="445"/>
      <c r="C28" s="445"/>
      <c r="D28" s="445"/>
      <c r="E28" s="445"/>
      <c r="F28" s="446"/>
      <c r="G28" s="455" t="s">
        <v>87</v>
      </c>
      <c r="H28" s="455" t="s">
        <v>88</v>
      </c>
      <c r="I28" s="432" t="s">
        <v>89</v>
      </c>
      <c r="J28" s="433"/>
      <c r="K28" s="433"/>
      <c r="L28" s="433"/>
      <c r="M28" s="433"/>
      <c r="N28" s="434"/>
      <c r="O28" s="21" t="s">
        <v>90</v>
      </c>
      <c r="P28" s="446"/>
      <c r="Q28" s="450"/>
      <c r="R28" s="450"/>
      <c r="S28" s="456" t="s">
        <v>91</v>
      </c>
      <c r="T28" s="456" t="s">
        <v>92</v>
      </c>
      <c r="U28" s="456" t="s">
        <v>21</v>
      </c>
      <c r="V28" s="458" t="s">
        <v>93</v>
      </c>
      <c r="W28" s="456" t="s">
        <v>91</v>
      </c>
      <c r="X28" s="456" t="s">
        <v>92</v>
      </c>
      <c r="Y28" s="456" t="s">
        <v>21</v>
      </c>
      <c r="Z28" s="456" t="s">
        <v>93</v>
      </c>
      <c r="AA28" s="456" t="s">
        <v>91</v>
      </c>
      <c r="AB28" s="456" t="s">
        <v>92</v>
      </c>
      <c r="AC28" s="456" t="s">
        <v>21</v>
      </c>
      <c r="AD28" s="456" t="s">
        <v>93</v>
      </c>
      <c r="AE28" s="456" t="s">
        <v>91</v>
      </c>
      <c r="AF28" s="456" t="s">
        <v>92</v>
      </c>
      <c r="AG28" s="456" t="s">
        <v>21</v>
      </c>
      <c r="AH28" s="456" t="s">
        <v>93</v>
      </c>
      <c r="AI28" s="457" t="s">
        <v>94</v>
      </c>
      <c r="AJ28" s="460" t="s">
        <v>95</v>
      </c>
      <c r="AK28" s="460" t="s">
        <v>26</v>
      </c>
      <c r="AL28" s="460" t="s">
        <v>93</v>
      </c>
    </row>
    <row r="29" spans="1:38" s="15" customFormat="1" ht="19.5" customHeight="1">
      <c r="A29" s="431"/>
      <c r="B29" s="445"/>
      <c r="C29" s="445"/>
      <c r="D29" s="445"/>
      <c r="E29" s="445"/>
      <c r="F29" s="447"/>
      <c r="G29" s="447"/>
      <c r="H29" s="447"/>
      <c r="I29" s="22">
        <v>1</v>
      </c>
      <c r="J29" s="22">
        <v>2</v>
      </c>
      <c r="K29" s="22" t="s">
        <v>96</v>
      </c>
      <c r="L29" s="22">
        <v>3</v>
      </c>
      <c r="M29" s="22">
        <v>4</v>
      </c>
      <c r="N29" s="22" t="s">
        <v>97</v>
      </c>
      <c r="O29" s="22" t="s">
        <v>98</v>
      </c>
      <c r="P29" s="447"/>
      <c r="Q29" s="451"/>
      <c r="R29" s="451"/>
      <c r="S29" s="457"/>
      <c r="T29" s="457"/>
      <c r="U29" s="457"/>
      <c r="V29" s="459"/>
      <c r="W29" s="457"/>
      <c r="X29" s="457"/>
      <c r="Y29" s="457"/>
      <c r="Z29" s="457"/>
      <c r="AA29" s="457"/>
      <c r="AB29" s="457"/>
      <c r="AC29" s="457"/>
      <c r="AD29" s="457"/>
      <c r="AE29" s="457"/>
      <c r="AF29" s="457"/>
      <c r="AG29" s="457"/>
      <c r="AH29" s="457"/>
      <c r="AI29" s="465"/>
      <c r="AJ29" s="438"/>
      <c r="AK29" s="438"/>
      <c r="AL29" s="438"/>
    </row>
    <row r="30" spans="1:38" s="15" customFormat="1" ht="63" customHeight="1" thickBot="1">
      <c r="A30" s="23">
        <v>1</v>
      </c>
      <c r="B30" s="24">
        <v>0</v>
      </c>
      <c r="C30" s="24">
        <v>0</v>
      </c>
      <c r="D30" s="24">
        <v>0</v>
      </c>
      <c r="E30" s="24">
        <v>0</v>
      </c>
      <c r="F30" s="25" t="s">
        <v>99</v>
      </c>
      <c r="G30" s="26" t="s">
        <v>100</v>
      </c>
      <c r="H30" s="26" t="s">
        <v>101</v>
      </c>
      <c r="I30" s="27">
        <f>I31+I32</f>
        <v>15</v>
      </c>
      <c r="J30" s="27">
        <f>J31+J32</f>
        <v>15</v>
      </c>
      <c r="K30" s="28">
        <f t="shared" ref="K30:K48" si="0">I30+J30</f>
        <v>30</v>
      </c>
      <c r="L30" s="29">
        <f>L31+L32</f>
        <v>15</v>
      </c>
      <c r="M30" s="29">
        <f>M31+M32</f>
        <v>15</v>
      </c>
      <c r="N30" s="28">
        <f t="shared" ref="N30:N48" si="1">L30+M30</f>
        <v>30</v>
      </c>
      <c r="O30" s="28">
        <f t="shared" ref="O30:O48" si="2">K30+N30</f>
        <v>60</v>
      </c>
      <c r="P30" s="30"/>
      <c r="Q30" s="31" t="s">
        <v>102</v>
      </c>
      <c r="R30" s="31" t="s">
        <v>103</v>
      </c>
      <c r="S30" s="32">
        <v>15</v>
      </c>
      <c r="T30" s="33">
        <f t="shared" ref="T30:T48" si="3">IF(S30="","No hay ejecución",IF(AND(I30=0),"No hay Programación", S30/I30))</f>
        <v>1</v>
      </c>
      <c r="U30" s="34" t="str">
        <f t="shared" ref="U30:U48" si="4">IF(T30="No hay ejecución","NA",IF(T30&gt;=90%,"De acuerdo con lo programado",IF(T30&gt;=50%,"Atraso Leve",IF(T30&lt;49.99%,"En riesgo en cumplimiento"))))</f>
        <v>De acuerdo con lo programado</v>
      </c>
      <c r="V30" s="31"/>
      <c r="W30" s="32">
        <v>15</v>
      </c>
      <c r="X30" s="33">
        <f>IF(W30="","No hay ejecución",IF(AND(J30=0),"No hay Programación", W30/J30))</f>
        <v>1</v>
      </c>
      <c r="Y30" s="34" t="str">
        <f t="shared" ref="Y30:Y48" si="5">IF(X30="No hay ejecución","NA",IF(X30&gt;=90%,"De acuerdo con lo programado",IF(X30&gt;=50%,"Atraso Leve",IF(X30&lt;49.99%,"En riesgo en cumplimiento"))))</f>
        <v>De acuerdo con lo programado</v>
      </c>
      <c r="Z30" s="34"/>
      <c r="AA30" s="35">
        <v>15</v>
      </c>
      <c r="AB30" s="33">
        <f>IF(AA30="","No hay ejecución",IF(AND(L30=0),"No hay Programación", AA30/L30))</f>
        <v>1</v>
      </c>
      <c r="AC30" s="34" t="str">
        <f>IF(AB30="No hay ejecución","NA",IF(AB30&gt;=90%,"De acuerdo con lo programado",IF(AB30&gt;=50%,"Atraso Leve",IF(AB30&lt;49.99%,"En riesgo en cumplimiento"))))</f>
        <v>De acuerdo con lo programado</v>
      </c>
      <c r="AD30" s="36"/>
      <c r="AE30" s="32">
        <v>15</v>
      </c>
      <c r="AF30" s="33">
        <f>IF(AE30="","No hay ejecución",IF(AND(M30=0),"No hay Programación", AE30/M30))</f>
        <v>1</v>
      </c>
      <c r="AG30" s="34" t="str">
        <f t="shared" ref="AG30:AG48" si="6">IF(AF30="No hay ejecución","NA",IF(AF30&gt;=90%,"De acuerdo con lo programado",IF(AF30&gt;=50%,"Atraso Leve",IF(AF30&lt;49.99%,"En riesgo en cumplimiento"))))</f>
        <v>De acuerdo con lo programado</v>
      </c>
      <c r="AH30" s="34"/>
      <c r="AI30" s="32">
        <f>AE30+AA30+W30+S30</f>
        <v>60</v>
      </c>
      <c r="AJ30" s="37">
        <f>IF(AI30="","No hay ejecución",IF(AND(O30=0),"No hay Programación", AI30/O30))</f>
        <v>1</v>
      </c>
      <c r="AK30" s="34" t="str">
        <f>IF(AI30="No hay ejecución","NA",IF(AI30&gt;=85%,"Cumplio",IF(AI30&lt;84.99%,"No cumplio")))</f>
        <v>Cumplio</v>
      </c>
      <c r="AL30" s="34"/>
    </row>
    <row r="31" spans="1:38" s="15" customFormat="1" ht="63" customHeight="1" outlineLevel="1" thickTop="1" thickBot="1">
      <c r="A31" s="38">
        <f t="shared" ref="A31:A48" si="7">A30+1</f>
        <v>2</v>
      </c>
      <c r="B31" s="24">
        <v>0</v>
      </c>
      <c r="C31" s="24">
        <v>0</v>
      </c>
      <c r="D31" s="24">
        <v>0</v>
      </c>
      <c r="E31" s="24">
        <v>0</v>
      </c>
      <c r="F31" s="39" t="s">
        <v>104</v>
      </c>
      <c r="G31" s="40" t="s">
        <v>100</v>
      </c>
      <c r="H31" s="40" t="s">
        <v>101</v>
      </c>
      <c r="I31" s="41">
        <v>7</v>
      </c>
      <c r="J31" s="41">
        <v>7</v>
      </c>
      <c r="K31" s="28">
        <f t="shared" si="0"/>
        <v>14</v>
      </c>
      <c r="L31" s="41">
        <v>7</v>
      </c>
      <c r="M31" s="41">
        <v>7</v>
      </c>
      <c r="N31" s="28">
        <f t="shared" si="1"/>
        <v>14</v>
      </c>
      <c r="O31" s="28">
        <f t="shared" si="2"/>
        <v>28</v>
      </c>
      <c r="P31" s="30"/>
      <c r="Q31" s="31" t="s">
        <v>105</v>
      </c>
      <c r="R31" s="31" t="s">
        <v>106</v>
      </c>
      <c r="S31" s="32">
        <v>7</v>
      </c>
      <c r="T31" s="33">
        <f t="shared" si="3"/>
        <v>1</v>
      </c>
      <c r="U31" s="34" t="str">
        <f t="shared" si="4"/>
        <v>De acuerdo con lo programado</v>
      </c>
      <c r="V31" s="31"/>
      <c r="W31" s="32">
        <v>7</v>
      </c>
      <c r="X31" s="33">
        <f t="shared" ref="X31:X48" si="8">IF(W31="","No hay ejecución",IF(AND(J31=0),"No hay Programación", W31/J31))</f>
        <v>1</v>
      </c>
      <c r="Y31" s="34" t="str">
        <f t="shared" si="5"/>
        <v>De acuerdo con lo programado</v>
      </c>
      <c r="Z31" s="34"/>
      <c r="AA31" s="35">
        <v>7</v>
      </c>
      <c r="AB31" s="33">
        <f t="shared" ref="AB31:AB48" si="9">IF(AA31="","No hay ejecución",IF(AND(L31=0),"No hay Programación", AA31/L31))</f>
        <v>1</v>
      </c>
      <c r="AC31" s="34" t="str">
        <f t="shared" ref="AC31:AC48" si="10">IF(AB31="No hay ejecución","NA",IF(AB31&gt;=90%,"De acuerdo con lo programado",IF(AB31&gt;=50%,"Atraso Leve",IF(AB31&lt;49.99%,"En riesgo en cumplimiento"))))</f>
        <v>De acuerdo con lo programado</v>
      </c>
      <c r="AD31" s="36"/>
      <c r="AE31" s="32">
        <v>7</v>
      </c>
      <c r="AF31" s="33">
        <f>IF(AE31="","No hay ejecución",IF(AND(M31=0),"No hay Programación", AE31/M31))</f>
        <v>1</v>
      </c>
      <c r="AG31" s="34" t="str">
        <f t="shared" si="6"/>
        <v>De acuerdo con lo programado</v>
      </c>
      <c r="AH31" s="34"/>
      <c r="AI31" s="32">
        <f t="shared" ref="AI31:AI52" si="11">AE31+AA31+W31+S31</f>
        <v>28</v>
      </c>
      <c r="AJ31" s="37">
        <f t="shared" ref="AJ31:AJ52" si="12">IF(AI31="","No hay ejecución",IF(AND(O31=0),"No hay Programación", AI31/O31))</f>
        <v>1</v>
      </c>
      <c r="AK31" s="34" t="str">
        <f t="shared" ref="AK31:AK48" si="13">IF(AI31="No hay ejecución","NA",IF(AI31&gt;=85%,"Cumplio",IF(AI31&lt;84.99%,"No cumplio")))</f>
        <v>Cumplio</v>
      </c>
      <c r="AL31" s="34"/>
    </row>
    <row r="32" spans="1:38" s="15" customFormat="1" ht="63" customHeight="1" outlineLevel="1" thickTop="1" thickBot="1">
      <c r="A32" s="38">
        <f t="shared" si="7"/>
        <v>3</v>
      </c>
      <c r="B32" s="24">
        <v>0</v>
      </c>
      <c r="C32" s="24">
        <v>0</v>
      </c>
      <c r="D32" s="24">
        <v>0</v>
      </c>
      <c r="E32" s="24">
        <v>0</v>
      </c>
      <c r="F32" s="39" t="s">
        <v>107</v>
      </c>
      <c r="G32" s="40" t="s">
        <v>100</v>
      </c>
      <c r="H32" s="40" t="s">
        <v>101</v>
      </c>
      <c r="I32" s="41">
        <v>8</v>
      </c>
      <c r="J32" s="41">
        <v>8</v>
      </c>
      <c r="K32" s="28">
        <f t="shared" si="0"/>
        <v>16</v>
      </c>
      <c r="L32" s="41">
        <v>8</v>
      </c>
      <c r="M32" s="41">
        <v>8</v>
      </c>
      <c r="N32" s="28">
        <f t="shared" si="1"/>
        <v>16</v>
      </c>
      <c r="O32" s="28">
        <f t="shared" si="2"/>
        <v>32</v>
      </c>
      <c r="P32" s="30"/>
      <c r="Q32" s="31" t="s">
        <v>105</v>
      </c>
      <c r="R32" s="31" t="s">
        <v>108</v>
      </c>
      <c r="S32" s="32">
        <v>8</v>
      </c>
      <c r="T32" s="33">
        <f t="shared" si="3"/>
        <v>1</v>
      </c>
      <c r="U32" s="34" t="str">
        <f t="shared" si="4"/>
        <v>De acuerdo con lo programado</v>
      </c>
      <c r="V32" s="31"/>
      <c r="W32" s="32">
        <v>8</v>
      </c>
      <c r="X32" s="33">
        <f t="shared" si="8"/>
        <v>1</v>
      </c>
      <c r="Y32" s="34" t="str">
        <f t="shared" si="5"/>
        <v>De acuerdo con lo programado</v>
      </c>
      <c r="Z32" s="34"/>
      <c r="AA32" s="35">
        <v>8</v>
      </c>
      <c r="AB32" s="33">
        <f t="shared" si="9"/>
        <v>1</v>
      </c>
      <c r="AC32" s="34" t="str">
        <f t="shared" si="10"/>
        <v>De acuerdo con lo programado</v>
      </c>
      <c r="AD32" s="36"/>
      <c r="AE32" s="32">
        <v>8</v>
      </c>
      <c r="AF32" s="33">
        <f t="shared" ref="AF32:AF48" si="14">IF(AE32="","No hay ejecución",IF(AND(M32=0),"No hay Programación", AE32/M32))</f>
        <v>1</v>
      </c>
      <c r="AG32" s="34" t="str">
        <f t="shared" si="6"/>
        <v>De acuerdo con lo programado</v>
      </c>
      <c r="AH32" s="34"/>
      <c r="AI32" s="32">
        <f t="shared" si="11"/>
        <v>32</v>
      </c>
      <c r="AJ32" s="37">
        <f t="shared" si="12"/>
        <v>1</v>
      </c>
      <c r="AK32" s="34" t="str">
        <f t="shared" si="13"/>
        <v>Cumplio</v>
      </c>
      <c r="AL32" s="34"/>
    </row>
    <row r="33" spans="1:38" s="15" customFormat="1" ht="63" customHeight="1" thickTop="1" thickBot="1">
      <c r="A33" s="38">
        <f t="shared" si="7"/>
        <v>4</v>
      </c>
      <c r="B33" s="24">
        <v>0</v>
      </c>
      <c r="C33" s="24">
        <v>0</v>
      </c>
      <c r="D33" s="24">
        <v>0</v>
      </c>
      <c r="E33" s="24">
        <v>0</v>
      </c>
      <c r="F33" s="25" t="s">
        <v>109</v>
      </c>
      <c r="G33" s="26" t="s">
        <v>100</v>
      </c>
      <c r="H33" s="40" t="s">
        <v>101</v>
      </c>
      <c r="I33" s="27">
        <v>2</v>
      </c>
      <c r="J33" s="27">
        <v>2</v>
      </c>
      <c r="K33" s="28">
        <f t="shared" si="0"/>
        <v>4</v>
      </c>
      <c r="L33" s="29">
        <v>2</v>
      </c>
      <c r="M33" s="29">
        <v>3</v>
      </c>
      <c r="N33" s="28">
        <f t="shared" si="1"/>
        <v>5</v>
      </c>
      <c r="O33" s="28">
        <f t="shared" si="2"/>
        <v>9</v>
      </c>
      <c r="P33" s="30"/>
      <c r="Q33" s="31" t="s">
        <v>105</v>
      </c>
      <c r="R33" s="31" t="s">
        <v>110</v>
      </c>
      <c r="S33" s="32">
        <v>2</v>
      </c>
      <c r="T33" s="33">
        <f t="shared" si="3"/>
        <v>1</v>
      </c>
      <c r="U33" s="34" t="str">
        <f t="shared" si="4"/>
        <v>De acuerdo con lo programado</v>
      </c>
      <c r="V33" s="31"/>
      <c r="W33" s="32">
        <v>2</v>
      </c>
      <c r="X33" s="33">
        <f t="shared" si="8"/>
        <v>1</v>
      </c>
      <c r="Y33" s="34" t="str">
        <f t="shared" si="5"/>
        <v>De acuerdo con lo programado</v>
      </c>
      <c r="Z33" s="34"/>
      <c r="AA33" s="35">
        <v>2</v>
      </c>
      <c r="AB33" s="33">
        <f t="shared" si="9"/>
        <v>1</v>
      </c>
      <c r="AC33" s="34" t="str">
        <f t="shared" si="10"/>
        <v>De acuerdo con lo programado</v>
      </c>
      <c r="AD33" s="36"/>
      <c r="AE33" s="32">
        <v>3</v>
      </c>
      <c r="AF33" s="33">
        <f t="shared" si="14"/>
        <v>1</v>
      </c>
      <c r="AG33" s="34" t="str">
        <f t="shared" si="6"/>
        <v>De acuerdo con lo programado</v>
      </c>
      <c r="AH33" s="34"/>
      <c r="AI33" s="32">
        <f t="shared" si="11"/>
        <v>9</v>
      </c>
      <c r="AJ33" s="37">
        <f t="shared" si="12"/>
        <v>1</v>
      </c>
      <c r="AK33" s="34" t="str">
        <f t="shared" si="13"/>
        <v>Cumplio</v>
      </c>
      <c r="AL33" s="34"/>
    </row>
    <row r="34" spans="1:38" s="15" customFormat="1" ht="63" customHeight="1" thickTop="1" thickBot="1">
      <c r="A34" s="38">
        <f t="shared" si="7"/>
        <v>5</v>
      </c>
      <c r="B34" s="24">
        <v>0</v>
      </c>
      <c r="C34" s="24">
        <v>0</v>
      </c>
      <c r="D34" s="24">
        <v>0</v>
      </c>
      <c r="E34" s="24">
        <v>0</v>
      </c>
      <c r="F34" s="25" t="s">
        <v>111</v>
      </c>
      <c r="G34" s="26" t="s">
        <v>100</v>
      </c>
      <c r="H34" s="26" t="s">
        <v>101</v>
      </c>
      <c r="I34" s="40">
        <v>4</v>
      </c>
      <c r="J34" s="40">
        <f>(J35+J36)/2</f>
        <v>8</v>
      </c>
      <c r="K34" s="28">
        <f t="shared" si="0"/>
        <v>12</v>
      </c>
      <c r="L34" s="42">
        <v>4</v>
      </c>
      <c r="M34" s="42">
        <f>(M35+M36)/2</f>
        <v>8</v>
      </c>
      <c r="N34" s="28">
        <f t="shared" si="1"/>
        <v>12</v>
      </c>
      <c r="O34" s="28">
        <f t="shared" si="2"/>
        <v>24</v>
      </c>
      <c r="P34" s="30"/>
      <c r="Q34" s="31" t="s">
        <v>105</v>
      </c>
      <c r="R34" s="31" t="s">
        <v>112</v>
      </c>
      <c r="S34" s="32">
        <v>4</v>
      </c>
      <c r="T34" s="33">
        <f t="shared" si="3"/>
        <v>1</v>
      </c>
      <c r="U34" s="34" t="str">
        <f t="shared" si="4"/>
        <v>De acuerdo con lo programado</v>
      </c>
      <c r="V34" s="31"/>
      <c r="W34" s="32">
        <v>8</v>
      </c>
      <c r="X34" s="33">
        <f t="shared" si="8"/>
        <v>1</v>
      </c>
      <c r="Y34" s="34" t="str">
        <f t="shared" si="5"/>
        <v>De acuerdo con lo programado</v>
      </c>
      <c r="Z34" s="34"/>
      <c r="AA34" s="35">
        <v>4</v>
      </c>
      <c r="AB34" s="33">
        <f t="shared" si="9"/>
        <v>1</v>
      </c>
      <c r="AC34" s="34" t="str">
        <f t="shared" si="10"/>
        <v>De acuerdo con lo programado</v>
      </c>
      <c r="AD34" s="36"/>
      <c r="AE34" s="32">
        <v>8</v>
      </c>
      <c r="AF34" s="33">
        <f t="shared" si="14"/>
        <v>1</v>
      </c>
      <c r="AG34" s="34" t="str">
        <f t="shared" si="6"/>
        <v>De acuerdo con lo programado</v>
      </c>
      <c r="AH34" s="34"/>
      <c r="AI34" s="32">
        <f t="shared" si="11"/>
        <v>24</v>
      </c>
      <c r="AJ34" s="37">
        <f t="shared" si="12"/>
        <v>1</v>
      </c>
      <c r="AK34" s="34" t="str">
        <f t="shared" si="13"/>
        <v>Cumplio</v>
      </c>
      <c r="AL34" s="34"/>
    </row>
    <row r="35" spans="1:38" s="15" customFormat="1" ht="63" customHeight="1" outlineLevel="1" thickTop="1" thickBot="1">
      <c r="A35" s="38">
        <f t="shared" si="7"/>
        <v>6</v>
      </c>
      <c r="B35" s="24">
        <v>0</v>
      </c>
      <c r="C35" s="24">
        <v>0</v>
      </c>
      <c r="D35" s="24">
        <v>0</v>
      </c>
      <c r="E35" s="24">
        <v>0</v>
      </c>
      <c r="F35" s="43" t="s">
        <v>111</v>
      </c>
      <c r="G35" s="40" t="s">
        <v>113</v>
      </c>
      <c r="H35" s="40" t="s">
        <v>101</v>
      </c>
      <c r="I35" s="41">
        <v>4</v>
      </c>
      <c r="J35" s="41">
        <v>8</v>
      </c>
      <c r="K35" s="28">
        <f t="shared" si="0"/>
        <v>12</v>
      </c>
      <c r="L35" s="41">
        <v>4</v>
      </c>
      <c r="M35" s="41">
        <v>8</v>
      </c>
      <c r="N35" s="28">
        <f t="shared" si="1"/>
        <v>12</v>
      </c>
      <c r="O35" s="28">
        <f t="shared" si="2"/>
        <v>24</v>
      </c>
      <c r="P35" s="30"/>
      <c r="Q35" s="31" t="s">
        <v>105</v>
      </c>
      <c r="R35" s="31" t="s">
        <v>114</v>
      </c>
      <c r="S35" s="32">
        <v>4</v>
      </c>
      <c r="T35" s="33">
        <f t="shared" si="3"/>
        <v>1</v>
      </c>
      <c r="U35" s="34" t="str">
        <f t="shared" si="4"/>
        <v>De acuerdo con lo programado</v>
      </c>
      <c r="V35" s="31"/>
      <c r="W35" s="32">
        <v>8</v>
      </c>
      <c r="X35" s="33">
        <f t="shared" si="8"/>
        <v>1</v>
      </c>
      <c r="Y35" s="34" t="str">
        <f t="shared" si="5"/>
        <v>De acuerdo con lo programado</v>
      </c>
      <c r="Z35" s="34"/>
      <c r="AA35" s="35">
        <v>4</v>
      </c>
      <c r="AB35" s="33">
        <f t="shared" si="9"/>
        <v>1</v>
      </c>
      <c r="AC35" s="34" t="str">
        <f t="shared" si="10"/>
        <v>De acuerdo con lo programado</v>
      </c>
      <c r="AD35" s="36"/>
      <c r="AE35" s="32">
        <v>8</v>
      </c>
      <c r="AF35" s="33">
        <f t="shared" si="14"/>
        <v>1</v>
      </c>
      <c r="AG35" s="34" t="str">
        <f t="shared" si="6"/>
        <v>De acuerdo con lo programado</v>
      </c>
      <c r="AH35" s="34"/>
      <c r="AI35" s="32">
        <f t="shared" si="11"/>
        <v>24</v>
      </c>
      <c r="AJ35" s="37">
        <f t="shared" si="12"/>
        <v>1</v>
      </c>
      <c r="AK35" s="34" t="str">
        <f t="shared" si="13"/>
        <v>Cumplio</v>
      </c>
      <c r="AL35" s="34"/>
    </row>
    <row r="36" spans="1:38" s="15" customFormat="1" ht="63" customHeight="1" outlineLevel="1" thickTop="1" thickBot="1">
      <c r="A36" s="38">
        <f t="shared" si="7"/>
        <v>7</v>
      </c>
      <c r="B36" s="24">
        <v>0</v>
      </c>
      <c r="C36" s="24">
        <v>0</v>
      </c>
      <c r="D36" s="24">
        <v>0</v>
      </c>
      <c r="E36" s="24">
        <v>0</v>
      </c>
      <c r="F36" s="43" t="s">
        <v>115</v>
      </c>
      <c r="G36" s="40" t="s">
        <v>113</v>
      </c>
      <c r="H36" s="40" t="s">
        <v>101</v>
      </c>
      <c r="I36" s="41">
        <v>4</v>
      </c>
      <c r="J36" s="41">
        <v>8</v>
      </c>
      <c r="K36" s="28">
        <f t="shared" si="0"/>
        <v>12</v>
      </c>
      <c r="L36" s="41">
        <v>4</v>
      </c>
      <c r="M36" s="41">
        <v>8</v>
      </c>
      <c r="N36" s="28">
        <f t="shared" si="1"/>
        <v>12</v>
      </c>
      <c r="O36" s="28">
        <f t="shared" si="2"/>
        <v>24</v>
      </c>
      <c r="P36" s="30"/>
      <c r="Q36" s="31" t="s">
        <v>116</v>
      </c>
      <c r="R36" s="31" t="s">
        <v>117</v>
      </c>
      <c r="S36" s="32">
        <v>4</v>
      </c>
      <c r="T36" s="33">
        <f t="shared" si="3"/>
        <v>1</v>
      </c>
      <c r="U36" s="34" t="str">
        <f t="shared" si="4"/>
        <v>De acuerdo con lo programado</v>
      </c>
      <c r="V36" s="31"/>
      <c r="W36" s="32">
        <v>8</v>
      </c>
      <c r="X36" s="33">
        <f t="shared" si="8"/>
        <v>1</v>
      </c>
      <c r="Y36" s="34" t="str">
        <f t="shared" si="5"/>
        <v>De acuerdo con lo programado</v>
      </c>
      <c r="Z36" s="34"/>
      <c r="AA36" s="35">
        <v>4</v>
      </c>
      <c r="AB36" s="33">
        <f t="shared" si="9"/>
        <v>1</v>
      </c>
      <c r="AC36" s="34" t="str">
        <f t="shared" si="10"/>
        <v>De acuerdo con lo programado</v>
      </c>
      <c r="AD36" s="36"/>
      <c r="AE36" s="32">
        <v>8</v>
      </c>
      <c r="AF36" s="33">
        <f t="shared" si="14"/>
        <v>1</v>
      </c>
      <c r="AG36" s="34" t="str">
        <f t="shared" si="6"/>
        <v>De acuerdo con lo programado</v>
      </c>
      <c r="AH36" s="34"/>
      <c r="AI36" s="32">
        <f t="shared" si="11"/>
        <v>24</v>
      </c>
      <c r="AJ36" s="37">
        <f t="shared" si="12"/>
        <v>1</v>
      </c>
      <c r="AK36" s="34" t="str">
        <f t="shared" si="13"/>
        <v>Cumplio</v>
      </c>
      <c r="AL36" s="34"/>
    </row>
    <row r="37" spans="1:38" s="15" customFormat="1" ht="63" customHeight="1" thickTop="1" thickBot="1">
      <c r="A37" s="38">
        <f t="shared" si="7"/>
        <v>8</v>
      </c>
      <c r="B37" s="24">
        <v>0</v>
      </c>
      <c r="C37" s="24">
        <v>0</v>
      </c>
      <c r="D37" s="24">
        <v>0</v>
      </c>
      <c r="E37" s="24">
        <v>0</v>
      </c>
      <c r="F37" s="25" t="s">
        <v>118</v>
      </c>
      <c r="G37" s="26" t="s">
        <v>100</v>
      </c>
      <c r="H37" s="26" t="s">
        <v>101</v>
      </c>
      <c r="I37" s="27">
        <f>(I38+I39+I40+I41)</f>
        <v>0</v>
      </c>
      <c r="J37" s="27">
        <v>15</v>
      </c>
      <c r="K37" s="28">
        <f t="shared" si="0"/>
        <v>15</v>
      </c>
      <c r="L37" s="29">
        <v>15</v>
      </c>
      <c r="M37" s="29">
        <v>15</v>
      </c>
      <c r="N37" s="28">
        <f t="shared" si="1"/>
        <v>30</v>
      </c>
      <c r="O37" s="28">
        <f t="shared" si="2"/>
        <v>45</v>
      </c>
      <c r="P37" s="30"/>
      <c r="Q37" s="31" t="s">
        <v>119</v>
      </c>
      <c r="R37" s="31" t="s">
        <v>120</v>
      </c>
      <c r="S37" s="32">
        <v>15</v>
      </c>
      <c r="T37" s="33" t="str">
        <f t="shared" si="3"/>
        <v>No hay Programación</v>
      </c>
      <c r="U37" s="34" t="str">
        <f t="shared" si="4"/>
        <v>De acuerdo con lo programado</v>
      </c>
      <c r="V37" s="31" t="s">
        <v>121</v>
      </c>
      <c r="W37" s="32">
        <v>15</v>
      </c>
      <c r="X37" s="33">
        <f t="shared" si="8"/>
        <v>1</v>
      </c>
      <c r="Y37" s="34" t="str">
        <f t="shared" si="5"/>
        <v>De acuerdo con lo programado</v>
      </c>
      <c r="Z37" s="34"/>
      <c r="AA37" s="35">
        <v>15</v>
      </c>
      <c r="AB37" s="33">
        <f t="shared" si="9"/>
        <v>1</v>
      </c>
      <c r="AC37" s="34" t="str">
        <f t="shared" si="10"/>
        <v>De acuerdo con lo programado</v>
      </c>
      <c r="AD37" s="36"/>
      <c r="AE37" s="32">
        <v>15</v>
      </c>
      <c r="AF37" s="33">
        <f t="shared" si="14"/>
        <v>1</v>
      </c>
      <c r="AG37" s="34" t="str">
        <f t="shared" si="6"/>
        <v>De acuerdo con lo programado</v>
      </c>
      <c r="AH37" s="34"/>
      <c r="AI37" s="32">
        <f t="shared" si="11"/>
        <v>60</v>
      </c>
      <c r="AJ37" s="37">
        <f t="shared" si="12"/>
        <v>1.3333333333333333</v>
      </c>
      <c r="AK37" s="34" t="str">
        <f t="shared" si="13"/>
        <v>Cumplio</v>
      </c>
      <c r="AL37" s="34"/>
    </row>
    <row r="38" spans="1:38" s="15" customFormat="1" ht="63" customHeight="1" outlineLevel="1" thickTop="1" thickBot="1">
      <c r="A38" s="38">
        <f t="shared" si="7"/>
        <v>9</v>
      </c>
      <c r="B38" s="24">
        <v>0</v>
      </c>
      <c r="C38" s="24">
        <v>0</v>
      </c>
      <c r="D38" s="24">
        <v>0</v>
      </c>
      <c r="E38" s="24">
        <v>0</v>
      </c>
      <c r="F38" s="43" t="s">
        <v>122</v>
      </c>
      <c r="G38" s="40" t="s">
        <v>113</v>
      </c>
      <c r="H38" s="40" t="s">
        <v>101</v>
      </c>
      <c r="I38" s="41">
        <v>0</v>
      </c>
      <c r="J38" s="41">
        <v>3</v>
      </c>
      <c r="K38" s="28">
        <f t="shared" si="0"/>
        <v>3</v>
      </c>
      <c r="L38" s="41">
        <v>3</v>
      </c>
      <c r="M38" s="41">
        <v>3</v>
      </c>
      <c r="N38" s="28">
        <f t="shared" si="1"/>
        <v>6</v>
      </c>
      <c r="O38" s="28">
        <f t="shared" si="2"/>
        <v>9</v>
      </c>
      <c r="P38" s="30"/>
      <c r="Q38" s="31" t="s">
        <v>119</v>
      </c>
      <c r="R38" s="44" t="s">
        <v>123</v>
      </c>
      <c r="S38" s="32">
        <v>3</v>
      </c>
      <c r="T38" s="33" t="str">
        <f t="shared" si="3"/>
        <v>No hay Programación</v>
      </c>
      <c r="U38" s="34" t="str">
        <f t="shared" si="4"/>
        <v>De acuerdo con lo programado</v>
      </c>
      <c r="V38" s="31" t="s">
        <v>121</v>
      </c>
      <c r="W38" s="32">
        <v>3</v>
      </c>
      <c r="X38" s="33">
        <f t="shared" si="8"/>
        <v>1</v>
      </c>
      <c r="Y38" s="34" t="str">
        <f t="shared" si="5"/>
        <v>De acuerdo con lo programado</v>
      </c>
      <c r="Z38" s="34"/>
      <c r="AA38" s="35">
        <v>3</v>
      </c>
      <c r="AB38" s="33">
        <f t="shared" si="9"/>
        <v>1</v>
      </c>
      <c r="AC38" s="34" t="str">
        <f t="shared" si="10"/>
        <v>De acuerdo con lo programado</v>
      </c>
      <c r="AD38" s="36"/>
      <c r="AE38" s="32">
        <v>3</v>
      </c>
      <c r="AF38" s="33">
        <f t="shared" si="14"/>
        <v>1</v>
      </c>
      <c r="AG38" s="34" t="str">
        <f t="shared" si="6"/>
        <v>De acuerdo con lo programado</v>
      </c>
      <c r="AH38" s="34"/>
      <c r="AI38" s="32">
        <f t="shared" si="11"/>
        <v>12</v>
      </c>
      <c r="AJ38" s="37">
        <f t="shared" si="12"/>
        <v>1.3333333333333333</v>
      </c>
      <c r="AK38" s="34" t="str">
        <f t="shared" si="13"/>
        <v>Cumplio</v>
      </c>
      <c r="AL38" s="34"/>
    </row>
    <row r="39" spans="1:38" s="15" customFormat="1" ht="63" customHeight="1" outlineLevel="1" thickTop="1" thickBot="1">
      <c r="A39" s="38">
        <f t="shared" si="7"/>
        <v>10</v>
      </c>
      <c r="B39" s="24">
        <v>0</v>
      </c>
      <c r="C39" s="24">
        <v>0</v>
      </c>
      <c r="D39" s="24">
        <v>0</v>
      </c>
      <c r="E39" s="24">
        <v>0</v>
      </c>
      <c r="F39" s="43" t="s">
        <v>124</v>
      </c>
      <c r="G39" s="40" t="s">
        <v>113</v>
      </c>
      <c r="H39" s="40" t="s">
        <v>101</v>
      </c>
      <c r="I39" s="41">
        <v>0</v>
      </c>
      <c r="J39" s="41">
        <v>5</v>
      </c>
      <c r="K39" s="28">
        <f t="shared" si="0"/>
        <v>5</v>
      </c>
      <c r="L39" s="41">
        <v>5</v>
      </c>
      <c r="M39" s="41">
        <v>5</v>
      </c>
      <c r="N39" s="28">
        <f t="shared" si="1"/>
        <v>10</v>
      </c>
      <c r="O39" s="28">
        <f t="shared" si="2"/>
        <v>15</v>
      </c>
      <c r="P39" s="30"/>
      <c r="Q39" s="31" t="s">
        <v>119</v>
      </c>
      <c r="R39" s="44" t="s">
        <v>125</v>
      </c>
      <c r="S39" s="32">
        <v>6</v>
      </c>
      <c r="T39" s="33" t="str">
        <f t="shared" si="3"/>
        <v>No hay Programación</v>
      </c>
      <c r="U39" s="34" t="str">
        <f t="shared" si="4"/>
        <v>De acuerdo con lo programado</v>
      </c>
      <c r="V39" s="31" t="s">
        <v>121</v>
      </c>
      <c r="W39" s="32">
        <v>5</v>
      </c>
      <c r="X39" s="33">
        <f t="shared" si="8"/>
        <v>1</v>
      </c>
      <c r="Y39" s="34" t="str">
        <f t="shared" si="5"/>
        <v>De acuerdo con lo programado</v>
      </c>
      <c r="Z39" s="34"/>
      <c r="AA39" s="35">
        <v>5</v>
      </c>
      <c r="AB39" s="33">
        <f t="shared" si="9"/>
        <v>1</v>
      </c>
      <c r="AC39" s="34" t="str">
        <f t="shared" si="10"/>
        <v>De acuerdo con lo programado</v>
      </c>
      <c r="AD39" s="36"/>
      <c r="AE39" s="32">
        <v>5</v>
      </c>
      <c r="AF39" s="33">
        <f t="shared" si="14"/>
        <v>1</v>
      </c>
      <c r="AG39" s="34" t="str">
        <f t="shared" si="6"/>
        <v>De acuerdo con lo programado</v>
      </c>
      <c r="AH39" s="34"/>
      <c r="AI39" s="32">
        <f t="shared" si="11"/>
        <v>21</v>
      </c>
      <c r="AJ39" s="37">
        <f t="shared" si="12"/>
        <v>1.4</v>
      </c>
      <c r="AK39" s="34" t="str">
        <f t="shared" si="13"/>
        <v>Cumplio</v>
      </c>
      <c r="AL39" s="34"/>
    </row>
    <row r="40" spans="1:38" s="15" customFormat="1" ht="63" customHeight="1" outlineLevel="1" thickTop="1" thickBot="1">
      <c r="A40" s="38">
        <f t="shared" si="7"/>
        <v>11</v>
      </c>
      <c r="B40" s="24">
        <v>0</v>
      </c>
      <c r="C40" s="24">
        <v>0</v>
      </c>
      <c r="D40" s="24">
        <v>0</v>
      </c>
      <c r="E40" s="24">
        <v>0</v>
      </c>
      <c r="F40" s="43" t="s">
        <v>126</v>
      </c>
      <c r="G40" s="40" t="s">
        <v>113</v>
      </c>
      <c r="H40" s="40" t="s">
        <v>101</v>
      </c>
      <c r="I40" s="41">
        <v>0</v>
      </c>
      <c r="J40" s="41">
        <v>3</v>
      </c>
      <c r="K40" s="28">
        <f t="shared" si="0"/>
        <v>3</v>
      </c>
      <c r="L40" s="41">
        <v>3</v>
      </c>
      <c r="M40" s="41">
        <v>3</v>
      </c>
      <c r="N40" s="28">
        <f t="shared" si="1"/>
        <v>6</v>
      </c>
      <c r="O40" s="28">
        <f t="shared" si="2"/>
        <v>9</v>
      </c>
      <c r="P40" s="30"/>
      <c r="Q40" s="31" t="s">
        <v>127</v>
      </c>
      <c r="R40" s="44" t="s">
        <v>128</v>
      </c>
      <c r="S40" s="32">
        <v>0</v>
      </c>
      <c r="T40" s="33" t="str">
        <f t="shared" si="3"/>
        <v>No hay Programación</v>
      </c>
      <c r="U40" s="34" t="str">
        <f t="shared" si="4"/>
        <v>De acuerdo con lo programado</v>
      </c>
      <c r="V40" s="31"/>
      <c r="W40" s="32">
        <v>3</v>
      </c>
      <c r="X40" s="33">
        <f t="shared" si="8"/>
        <v>1</v>
      </c>
      <c r="Y40" s="34" t="str">
        <f t="shared" si="5"/>
        <v>De acuerdo con lo programado</v>
      </c>
      <c r="Z40" s="34"/>
      <c r="AA40" s="35">
        <v>3</v>
      </c>
      <c r="AB40" s="33">
        <f t="shared" si="9"/>
        <v>1</v>
      </c>
      <c r="AC40" s="34" t="str">
        <f t="shared" si="10"/>
        <v>De acuerdo con lo programado</v>
      </c>
      <c r="AD40" s="36"/>
      <c r="AE40" s="32">
        <v>3</v>
      </c>
      <c r="AF40" s="33">
        <f t="shared" si="14"/>
        <v>1</v>
      </c>
      <c r="AG40" s="34" t="str">
        <f t="shared" si="6"/>
        <v>De acuerdo con lo programado</v>
      </c>
      <c r="AH40" s="34"/>
      <c r="AI40" s="32">
        <f t="shared" si="11"/>
        <v>9</v>
      </c>
      <c r="AJ40" s="37">
        <f t="shared" si="12"/>
        <v>1</v>
      </c>
      <c r="AK40" s="34" t="str">
        <f t="shared" si="13"/>
        <v>Cumplio</v>
      </c>
      <c r="AL40" s="34"/>
    </row>
    <row r="41" spans="1:38" s="15" customFormat="1" ht="63" customHeight="1" outlineLevel="1" thickTop="1" thickBot="1">
      <c r="A41" s="38">
        <f t="shared" si="7"/>
        <v>12</v>
      </c>
      <c r="B41" s="24">
        <v>0</v>
      </c>
      <c r="C41" s="24">
        <v>0</v>
      </c>
      <c r="D41" s="24">
        <v>0</v>
      </c>
      <c r="E41" s="24">
        <v>0</v>
      </c>
      <c r="F41" s="43" t="s">
        <v>129</v>
      </c>
      <c r="G41" s="40" t="s">
        <v>100</v>
      </c>
      <c r="H41" s="40" t="s">
        <v>101</v>
      </c>
      <c r="I41" s="41">
        <v>0</v>
      </c>
      <c r="J41" s="41">
        <v>3</v>
      </c>
      <c r="K41" s="28">
        <f t="shared" si="0"/>
        <v>3</v>
      </c>
      <c r="L41" s="41">
        <v>3</v>
      </c>
      <c r="M41" s="41">
        <v>3</v>
      </c>
      <c r="N41" s="28">
        <f t="shared" si="1"/>
        <v>6</v>
      </c>
      <c r="O41" s="28">
        <f t="shared" si="2"/>
        <v>9</v>
      </c>
      <c r="P41" s="30"/>
      <c r="Q41" s="31" t="s">
        <v>127</v>
      </c>
      <c r="R41" s="44" t="s">
        <v>130</v>
      </c>
      <c r="S41" s="32">
        <v>0</v>
      </c>
      <c r="T41" s="33" t="str">
        <f t="shared" si="3"/>
        <v>No hay Programación</v>
      </c>
      <c r="U41" s="34" t="str">
        <f t="shared" si="4"/>
        <v>De acuerdo con lo programado</v>
      </c>
      <c r="V41" s="31"/>
      <c r="W41" s="32">
        <v>3</v>
      </c>
      <c r="X41" s="33">
        <f t="shared" si="8"/>
        <v>1</v>
      </c>
      <c r="Y41" s="34" t="str">
        <f t="shared" si="5"/>
        <v>De acuerdo con lo programado</v>
      </c>
      <c r="Z41" s="34"/>
      <c r="AA41" s="35">
        <v>3</v>
      </c>
      <c r="AB41" s="33">
        <f t="shared" si="9"/>
        <v>1</v>
      </c>
      <c r="AC41" s="34" t="str">
        <f t="shared" si="10"/>
        <v>De acuerdo con lo programado</v>
      </c>
      <c r="AD41" s="36"/>
      <c r="AE41" s="32">
        <v>3</v>
      </c>
      <c r="AF41" s="33">
        <f t="shared" si="14"/>
        <v>1</v>
      </c>
      <c r="AG41" s="34" t="str">
        <f t="shared" si="6"/>
        <v>De acuerdo con lo programado</v>
      </c>
      <c r="AH41" s="34"/>
      <c r="AI41" s="32">
        <f t="shared" si="11"/>
        <v>9</v>
      </c>
      <c r="AJ41" s="37">
        <f t="shared" si="12"/>
        <v>1</v>
      </c>
      <c r="AK41" s="34" t="str">
        <f t="shared" si="13"/>
        <v>Cumplio</v>
      </c>
      <c r="AL41" s="34"/>
    </row>
    <row r="42" spans="1:38" s="15" customFormat="1" ht="63" customHeight="1" thickTop="1" thickBot="1">
      <c r="A42" s="38">
        <f t="shared" si="7"/>
        <v>13</v>
      </c>
      <c r="B42" s="24">
        <v>0</v>
      </c>
      <c r="C42" s="24">
        <v>0</v>
      </c>
      <c r="D42" s="24">
        <v>0</v>
      </c>
      <c r="E42" s="24">
        <v>0</v>
      </c>
      <c r="F42" s="25" t="s">
        <v>131</v>
      </c>
      <c r="G42" s="26" t="s">
        <v>132</v>
      </c>
      <c r="H42" s="26" t="s">
        <v>133</v>
      </c>
      <c r="I42" s="27">
        <v>3</v>
      </c>
      <c r="J42" s="27">
        <v>3</v>
      </c>
      <c r="K42" s="28">
        <f t="shared" si="0"/>
        <v>6</v>
      </c>
      <c r="L42" s="29">
        <v>3</v>
      </c>
      <c r="M42" s="29">
        <v>3</v>
      </c>
      <c r="N42" s="28">
        <f t="shared" si="1"/>
        <v>6</v>
      </c>
      <c r="O42" s="28">
        <f t="shared" si="2"/>
        <v>12</v>
      </c>
      <c r="P42" s="30"/>
      <c r="Q42" s="31" t="s">
        <v>127</v>
      </c>
      <c r="R42" s="31" t="s">
        <v>134</v>
      </c>
      <c r="S42" s="32">
        <v>3</v>
      </c>
      <c r="T42" s="33">
        <f t="shared" si="3"/>
        <v>1</v>
      </c>
      <c r="U42" s="34" t="str">
        <f t="shared" si="4"/>
        <v>De acuerdo con lo programado</v>
      </c>
      <c r="V42" s="31"/>
      <c r="W42" s="32">
        <v>3</v>
      </c>
      <c r="X42" s="33">
        <f t="shared" si="8"/>
        <v>1</v>
      </c>
      <c r="Y42" s="34" t="str">
        <f t="shared" si="5"/>
        <v>De acuerdo con lo programado</v>
      </c>
      <c r="Z42" s="34"/>
      <c r="AA42" s="35">
        <v>3</v>
      </c>
      <c r="AB42" s="33">
        <f t="shared" si="9"/>
        <v>1</v>
      </c>
      <c r="AC42" s="34" t="str">
        <f t="shared" si="10"/>
        <v>De acuerdo con lo programado</v>
      </c>
      <c r="AD42" s="36"/>
      <c r="AE42" s="32">
        <v>3</v>
      </c>
      <c r="AF42" s="33">
        <f t="shared" si="14"/>
        <v>1</v>
      </c>
      <c r="AG42" s="34" t="str">
        <f t="shared" si="6"/>
        <v>De acuerdo con lo programado</v>
      </c>
      <c r="AH42" s="34"/>
      <c r="AI42" s="32">
        <f t="shared" si="11"/>
        <v>12</v>
      </c>
      <c r="AJ42" s="37">
        <f t="shared" si="12"/>
        <v>1</v>
      </c>
      <c r="AK42" s="34" t="str">
        <f t="shared" si="13"/>
        <v>Cumplio</v>
      </c>
      <c r="AL42" s="34"/>
    </row>
    <row r="43" spans="1:38" s="15" customFormat="1" ht="63" customHeight="1" thickTop="1" thickBot="1">
      <c r="A43" s="38">
        <f t="shared" si="7"/>
        <v>14</v>
      </c>
      <c r="B43" s="24">
        <v>0</v>
      </c>
      <c r="C43" s="24">
        <v>0</v>
      </c>
      <c r="D43" s="24">
        <v>0</v>
      </c>
      <c r="E43" s="24">
        <v>0</v>
      </c>
      <c r="F43" s="25" t="s">
        <v>135</v>
      </c>
      <c r="G43" s="26" t="s">
        <v>100</v>
      </c>
      <c r="H43" s="26" t="s">
        <v>101</v>
      </c>
      <c r="I43" s="40">
        <v>25</v>
      </c>
      <c r="J43" s="40">
        <v>25</v>
      </c>
      <c r="K43" s="28">
        <f t="shared" si="0"/>
        <v>50</v>
      </c>
      <c r="L43" s="42">
        <v>50</v>
      </c>
      <c r="M43" s="42">
        <v>50</v>
      </c>
      <c r="N43" s="28">
        <f t="shared" si="1"/>
        <v>100</v>
      </c>
      <c r="O43" s="28">
        <f t="shared" si="2"/>
        <v>150</v>
      </c>
      <c r="P43" s="30"/>
      <c r="Q43" s="31" t="s">
        <v>136</v>
      </c>
      <c r="R43" s="31" t="s">
        <v>137</v>
      </c>
      <c r="S43" s="32">
        <v>25</v>
      </c>
      <c r="T43" s="33">
        <f t="shared" si="3"/>
        <v>1</v>
      </c>
      <c r="U43" s="34" t="str">
        <f t="shared" si="4"/>
        <v>De acuerdo con lo programado</v>
      </c>
      <c r="V43" s="31"/>
      <c r="W43" s="32">
        <v>25</v>
      </c>
      <c r="X43" s="33">
        <f t="shared" si="8"/>
        <v>1</v>
      </c>
      <c r="Y43" s="34" t="str">
        <f t="shared" si="5"/>
        <v>De acuerdo con lo programado</v>
      </c>
      <c r="Z43" s="34"/>
      <c r="AA43" s="35">
        <v>50</v>
      </c>
      <c r="AB43" s="33">
        <f t="shared" si="9"/>
        <v>1</v>
      </c>
      <c r="AC43" s="34" t="str">
        <f t="shared" si="10"/>
        <v>De acuerdo con lo programado</v>
      </c>
      <c r="AD43" s="36"/>
      <c r="AE43" s="32">
        <v>156</v>
      </c>
      <c r="AF43" s="33">
        <f t="shared" si="14"/>
        <v>3.12</v>
      </c>
      <c r="AG43" s="34" t="str">
        <f t="shared" si="6"/>
        <v>De acuerdo con lo programado</v>
      </c>
      <c r="AH43" s="34" t="s">
        <v>138</v>
      </c>
      <c r="AI43" s="32">
        <f t="shared" si="11"/>
        <v>256</v>
      </c>
      <c r="AJ43" s="37">
        <f t="shared" si="12"/>
        <v>1.7066666666666668</v>
      </c>
      <c r="AK43" s="34" t="str">
        <f t="shared" si="13"/>
        <v>Cumplio</v>
      </c>
      <c r="AL43" s="34"/>
    </row>
    <row r="44" spans="1:38" s="15" customFormat="1" ht="63" customHeight="1" thickTop="1" thickBot="1">
      <c r="A44" s="38">
        <f t="shared" si="7"/>
        <v>15</v>
      </c>
      <c r="B44" s="24">
        <v>0</v>
      </c>
      <c r="C44" s="24">
        <v>0</v>
      </c>
      <c r="D44" s="24">
        <v>0</v>
      </c>
      <c r="E44" s="24">
        <v>0</v>
      </c>
      <c r="F44" s="25" t="s">
        <v>139</v>
      </c>
      <c r="G44" s="26" t="s">
        <v>100</v>
      </c>
      <c r="H44" s="26" t="s">
        <v>101</v>
      </c>
      <c r="I44" s="40">
        <v>10</v>
      </c>
      <c r="J44" s="40">
        <v>10</v>
      </c>
      <c r="K44" s="28">
        <f t="shared" si="0"/>
        <v>20</v>
      </c>
      <c r="L44" s="42">
        <v>0</v>
      </c>
      <c r="M44" s="42">
        <v>0</v>
      </c>
      <c r="N44" s="28">
        <f t="shared" si="1"/>
        <v>0</v>
      </c>
      <c r="O44" s="28">
        <f t="shared" si="2"/>
        <v>20</v>
      </c>
      <c r="P44" s="30"/>
      <c r="Q44" s="31" t="s">
        <v>140</v>
      </c>
      <c r="R44" s="31" t="s">
        <v>141</v>
      </c>
      <c r="S44" s="32">
        <v>10</v>
      </c>
      <c r="T44" s="33">
        <f t="shared" si="3"/>
        <v>1</v>
      </c>
      <c r="U44" s="34" t="str">
        <f t="shared" si="4"/>
        <v>De acuerdo con lo programado</v>
      </c>
      <c r="V44" s="31"/>
      <c r="W44" s="32">
        <v>10</v>
      </c>
      <c r="X44" s="33">
        <f t="shared" si="8"/>
        <v>1</v>
      </c>
      <c r="Y44" s="34" t="str">
        <f t="shared" si="5"/>
        <v>De acuerdo con lo programado</v>
      </c>
      <c r="Z44" s="34"/>
      <c r="AA44" s="35">
        <v>7</v>
      </c>
      <c r="AB44" s="33" t="str">
        <f t="shared" si="9"/>
        <v>No hay Programación</v>
      </c>
      <c r="AC44" s="34" t="str">
        <f t="shared" si="10"/>
        <v>De acuerdo con lo programado</v>
      </c>
      <c r="AD44" s="36" t="s">
        <v>142</v>
      </c>
      <c r="AE44" s="32">
        <v>57</v>
      </c>
      <c r="AF44" s="33" t="str">
        <f t="shared" si="14"/>
        <v>No hay Programación</v>
      </c>
      <c r="AG44" s="34" t="str">
        <f t="shared" si="6"/>
        <v>De acuerdo con lo programado</v>
      </c>
      <c r="AH44" s="34" t="s">
        <v>138</v>
      </c>
      <c r="AI44" s="32">
        <f t="shared" si="11"/>
        <v>84</v>
      </c>
      <c r="AJ44" s="37">
        <f t="shared" si="12"/>
        <v>4.2</v>
      </c>
      <c r="AK44" s="34" t="str">
        <f t="shared" si="13"/>
        <v>Cumplio</v>
      </c>
      <c r="AL44" s="34"/>
    </row>
    <row r="45" spans="1:38" s="15" customFormat="1" ht="63" customHeight="1" thickTop="1" thickBot="1">
      <c r="A45" s="38">
        <f t="shared" si="7"/>
        <v>16</v>
      </c>
      <c r="B45" s="24">
        <v>0</v>
      </c>
      <c r="C45" s="24">
        <v>0</v>
      </c>
      <c r="D45" s="24">
        <v>0</v>
      </c>
      <c r="E45" s="24">
        <v>0</v>
      </c>
      <c r="F45" s="25" t="s">
        <v>143</v>
      </c>
      <c r="G45" s="26" t="s">
        <v>100</v>
      </c>
      <c r="H45" s="26" t="s">
        <v>144</v>
      </c>
      <c r="I45" s="40">
        <v>10</v>
      </c>
      <c r="J45" s="40">
        <v>10</v>
      </c>
      <c r="K45" s="28">
        <f t="shared" si="0"/>
        <v>20</v>
      </c>
      <c r="L45" s="42">
        <v>10</v>
      </c>
      <c r="M45" s="42">
        <v>10</v>
      </c>
      <c r="N45" s="28">
        <f t="shared" si="1"/>
        <v>20</v>
      </c>
      <c r="O45" s="28">
        <f t="shared" si="2"/>
        <v>40</v>
      </c>
      <c r="P45" s="30"/>
      <c r="Q45" s="31" t="s">
        <v>145</v>
      </c>
      <c r="R45" s="31" t="s">
        <v>146</v>
      </c>
      <c r="S45" s="32">
        <v>10</v>
      </c>
      <c r="T45" s="33">
        <f t="shared" si="3"/>
        <v>1</v>
      </c>
      <c r="U45" s="34" t="str">
        <f t="shared" si="4"/>
        <v>De acuerdo con lo programado</v>
      </c>
      <c r="V45" s="31"/>
      <c r="W45" s="32">
        <v>10</v>
      </c>
      <c r="X45" s="33">
        <f t="shared" si="8"/>
        <v>1</v>
      </c>
      <c r="Y45" s="34" t="str">
        <f t="shared" si="5"/>
        <v>De acuerdo con lo programado</v>
      </c>
      <c r="Z45" s="34"/>
      <c r="AA45" s="35">
        <v>10</v>
      </c>
      <c r="AB45" s="33">
        <f t="shared" si="9"/>
        <v>1</v>
      </c>
      <c r="AC45" s="34" t="str">
        <f t="shared" si="10"/>
        <v>De acuerdo con lo programado</v>
      </c>
      <c r="AD45" s="36"/>
      <c r="AE45" s="32">
        <v>10</v>
      </c>
      <c r="AF45" s="33">
        <f t="shared" si="14"/>
        <v>1</v>
      </c>
      <c r="AG45" s="34" t="str">
        <f t="shared" si="6"/>
        <v>De acuerdo con lo programado</v>
      </c>
      <c r="AH45" s="34"/>
      <c r="AI45" s="32">
        <f t="shared" si="11"/>
        <v>40</v>
      </c>
      <c r="AJ45" s="37">
        <f t="shared" si="12"/>
        <v>1</v>
      </c>
      <c r="AK45" s="34" t="str">
        <f t="shared" si="13"/>
        <v>Cumplio</v>
      </c>
      <c r="AL45" s="34"/>
    </row>
    <row r="46" spans="1:38" s="15" customFormat="1" ht="63" customHeight="1" thickTop="1" thickBot="1">
      <c r="A46" s="38">
        <f t="shared" si="7"/>
        <v>17</v>
      </c>
      <c r="B46" s="24">
        <v>0</v>
      </c>
      <c r="C46" s="24">
        <v>0</v>
      </c>
      <c r="D46" s="24">
        <v>0</v>
      </c>
      <c r="E46" s="24">
        <v>0</v>
      </c>
      <c r="F46" s="25" t="s">
        <v>147</v>
      </c>
      <c r="G46" s="26" t="s">
        <v>113</v>
      </c>
      <c r="H46" s="26" t="s">
        <v>148</v>
      </c>
      <c r="I46" s="40">
        <v>5</v>
      </c>
      <c r="J46" s="40">
        <v>5</v>
      </c>
      <c r="K46" s="28">
        <f t="shared" si="0"/>
        <v>10</v>
      </c>
      <c r="L46" s="42">
        <v>5</v>
      </c>
      <c r="M46" s="42">
        <v>5</v>
      </c>
      <c r="N46" s="28">
        <f t="shared" si="1"/>
        <v>10</v>
      </c>
      <c r="O46" s="28">
        <f t="shared" si="2"/>
        <v>20</v>
      </c>
      <c r="P46" s="30"/>
      <c r="Q46" s="31" t="s">
        <v>145</v>
      </c>
      <c r="R46" s="31" t="s">
        <v>149</v>
      </c>
      <c r="S46" s="32">
        <v>5</v>
      </c>
      <c r="T46" s="33">
        <f t="shared" si="3"/>
        <v>1</v>
      </c>
      <c r="U46" s="34" t="str">
        <f t="shared" si="4"/>
        <v>De acuerdo con lo programado</v>
      </c>
      <c r="V46" s="31"/>
      <c r="W46" s="32">
        <v>5</v>
      </c>
      <c r="X46" s="33">
        <f t="shared" si="8"/>
        <v>1</v>
      </c>
      <c r="Y46" s="34" t="str">
        <f t="shared" si="5"/>
        <v>De acuerdo con lo programado</v>
      </c>
      <c r="Z46" s="34"/>
      <c r="AA46" s="35">
        <v>5</v>
      </c>
      <c r="AB46" s="33">
        <f t="shared" si="9"/>
        <v>1</v>
      </c>
      <c r="AC46" s="34" t="str">
        <f t="shared" si="10"/>
        <v>De acuerdo con lo programado</v>
      </c>
      <c r="AD46" s="36"/>
      <c r="AE46" s="32">
        <v>5</v>
      </c>
      <c r="AF46" s="33">
        <f t="shared" si="14"/>
        <v>1</v>
      </c>
      <c r="AG46" s="34" t="str">
        <f t="shared" si="6"/>
        <v>De acuerdo con lo programado</v>
      </c>
      <c r="AH46" s="34"/>
      <c r="AI46" s="32">
        <f t="shared" si="11"/>
        <v>20</v>
      </c>
      <c r="AJ46" s="37">
        <f t="shared" si="12"/>
        <v>1</v>
      </c>
      <c r="AK46" s="34" t="str">
        <f t="shared" si="13"/>
        <v>Cumplio</v>
      </c>
      <c r="AL46" s="34"/>
    </row>
    <row r="47" spans="1:38" s="15" customFormat="1" ht="63" customHeight="1" thickTop="1" thickBot="1">
      <c r="A47" s="38">
        <f t="shared" si="7"/>
        <v>18</v>
      </c>
      <c r="B47" s="24">
        <v>0</v>
      </c>
      <c r="C47" s="24">
        <v>0</v>
      </c>
      <c r="D47" s="24">
        <v>0</v>
      </c>
      <c r="E47" s="24">
        <v>0</v>
      </c>
      <c r="F47" s="25" t="s">
        <v>150</v>
      </c>
      <c r="G47" s="26" t="s">
        <v>100</v>
      </c>
      <c r="H47" s="26" t="s">
        <v>101</v>
      </c>
      <c r="I47" s="40">
        <v>25</v>
      </c>
      <c r="J47" s="40">
        <v>25</v>
      </c>
      <c r="K47" s="28">
        <f t="shared" si="0"/>
        <v>50</v>
      </c>
      <c r="L47" s="42">
        <v>25</v>
      </c>
      <c r="M47" s="42">
        <v>25</v>
      </c>
      <c r="N47" s="28">
        <f t="shared" si="1"/>
        <v>50</v>
      </c>
      <c r="O47" s="28">
        <f t="shared" si="2"/>
        <v>100</v>
      </c>
      <c r="P47" s="30"/>
      <c r="Q47" s="31" t="s">
        <v>151</v>
      </c>
      <c r="R47" s="31" t="s">
        <v>152</v>
      </c>
      <c r="S47" s="32">
        <v>25</v>
      </c>
      <c r="T47" s="33">
        <f t="shared" si="3"/>
        <v>1</v>
      </c>
      <c r="U47" s="34" t="str">
        <f t="shared" si="4"/>
        <v>De acuerdo con lo programado</v>
      </c>
      <c r="V47" s="31"/>
      <c r="W47" s="32">
        <v>25</v>
      </c>
      <c r="X47" s="33">
        <f t="shared" si="8"/>
        <v>1</v>
      </c>
      <c r="Y47" s="34" t="str">
        <f t="shared" si="5"/>
        <v>De acuerdo con lo programado</v>
      </c>
      <c r="Z47" s="34"/>
      <c r="AA47" s="35">
        <v>25</v>
      </c>
      <c r="AB47" s="33">
        <f t="shared" si="9"/>
        <v>1</v>
      </c>
      <c r="AC47" s="34" t="str">
        <f t="shared" si="10"/>
        <v>De acuerdo con lo programado</v>
      </c>
      <c r="AD47" s="36"/>
      <c r="AE47" s="32">
        <v>222</v>
      </c>
      <c r="AF47" s="33">
        <f t="shared" si="14"/>
        <v>8.8800000000000008</v>
      </c>
      <c r="AG47" s="34" t="str">
        <f t="shared" si="6"/>
        <v>De acuerdo con lo programado</v>
      </c>
      <c r="AH47" s="34" t="s">
        <v>138</v>
      </c>
      <c r="AI47" s="32">
        <f t="shared" si="11"/>
        <v>297</v>
      </c>
      <c r="AJ47" s="37">
        <f t="shared" si="12"/>
        <v>2.97</v>
      </c>
      <c r="AK47" s="34" t="str">
        <f t="shared" si="13"/>
        <v>Cumplio</v>
      </c>
      <c r="AL47" s="34"/>
    </row>
    <row r="48" spans="1:38" s="15" customFormat="1" ht="63" customHeight="1" thickTop="1" thickBot="1">
      <c r="A48" s="38">
        <f t="shared" si="7"/>
        <v>19</v>
      </c>
      <c r="B48" s="24">
        <v>0</v>
      </c>
      <c r="C48" s="24">
        <v>0</v>
      </c>
      <c r="D48" s="24">
        <v>0</v>
      </c>
      <c r="E48" s="24">
        <v>0</v>
      </c>
      <c r="F48" s="25" t="s">
        <v>153</v>
      </c>
      <c r="G48" s="26" t="s">
        <v>100</v>
      </c>
      <c r="H48" s="26" t="s">
        <v>101</v>
      </c>
      <c r="I48" s="40">
        <v>15</v>
      </c>
      <c r="J48" s="40">
        <v>10</v>
      </c>
      <c r="K48" s="28">
        <f t="shared" si="0"/>
        <v>25</v>
      </c>
      <c r="L48" s="42">
        <v>15</v>
      </c>
      <c r="M48" s="42">
        <v>10</v>
      </c>
      <c r="N48" s="28">
        <f t="shared" si="1"/>
        <v>25</v>
      </c>
      <c r="O48" s="28">
        <f t="shared" si="2"/>
        <v>50</v>
      </c>
      <c r="P48" s="30"/>
      <c r="Q48" s="31" t="s">
        <v>154</v>
      </c>
      <c r="R48" s="31" t="s">
        <v>155</v>
      </c>
      <c r="S48" s="32">
        <v>15</v>
      </c>
      <c r="T48" s="33">
        <f t="shared" si="3"/>
        <v>1</v>
      </c>
      <c r="U48" s="34" t="str">
        <f t="shared" si="4"/>
        <v>De acuerdo con lo programado</v>
      </c>
      <c r="V48" s="31"/>
      <c r="W48" s="32">
        <v>25</v>
      </c>
      <c r="X48" s="33">
        <f t="shared" si="8"/>
        <v>2.5</v>
      </c>
      <c r="Y48" s="34" t="str">
        <f t="shared" si="5"/>
        <v>De acuerdo con lo programado</v>
      </c>
      <c r="Z48" s="34"/>
      <c r="AA48" s="35">
        <v>15</v>
      </c>
      <c r="AB48" s="33">
        <f t="shared" si="9"/>
        <v>1</v>
      </c>
      <c r="AC48" s="34" t="str">
        <f t="shared" si="10"/>
        <v>De acuerdo con lo programado</v>
      </c>
      <c r="AD48" s="36"/>
      <c r="AE48" s="32">
        <v>20</v>
      </c>
      <c r="AF48" s="33">
        <f t="shared" si="14"/>
        <v>2</v>
      </c>
      <c r="AG48" s="34" t="str">
        <f t="shared" si="6"/>
        <v>De acuerdo con lo programado</v>
      </c>
      <c r="AH48" s="34" t="s">
        <v>138</v>
      </c>
      <c r="AI48" s="32">
        <f t="shared" si="11"/>
        <v>75</v>
      </c>
      <c r="AJ48" s="37">
        <f t="shared" si="12"/>
        <v>1.5</v>
      </c>
      <c r="AK48" s="34" t="str">
        <f t="shared" si="13"/>
        <v>Cumplio</v>
      </c>
      <c r="AL48" s="34"/>
    </row>
    <row r="49" spans="1:38" s="15" customFormat="1" ht="36.6" customHeight="1" thickTop="1" thickBot="1">
      <c r="A49" s="45" t="s">
        <v>156</v>
      </c>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6"/>
      <c r="AB49" s="45"/>
      <c r="AC49" s="45"/>
      <c r="AD49" s="46"/>
      <c r="AE49" s="45"/>
      <c r="AF49" s="45"/>
      <c r="AG49" s="45"/>
      <c r="AH49" s="45"/>
      <c r="AI49" s="45"/>
      <c r="AJ49" s="45"/>
      <c r="AK49" s="34"/>
      <c r="AL49" s="45"/>
    </row>
    <row r="50" spans="1:38" s="15" customFormat="1" ht="63" customHeight="1" thickTop="1" thickBot="1">
      <c r="A50" s="47">
        <f>A48+1</f>
        <v>20</v>
      </c>
      <c r="B50" s="48">
        <v>0</v>
      </c>
      <c r="C50" s="48">
        <v>0</v>
      </c>
      <c r="D50" s="48">
        <v>0</v>
      </c>
      <c r="E50" s="48">
        <v>0</v>
      </c>
      <c r="F50" s="43" t="s">
        <v>157</v>
      </c>
      <c r="G50" s="40" t="s">
        <v>158</v>
      </c>
      <c r="H50" s="40" t="s">
        <v>159</v>
      </c>
      <c r="I50" s="41">
        <v>0</v>
      </c>
      <c r="J50" s="41">
        <v>0</v>
      </c>
      <c r="K50" s="28">
        <f>I50+J50</f>
        <v>0</v>
      </c>
      <c r="L50" s="41">
        <v>0</v>
      </c>
      <c r="M50" s="41">
        <v>0</v>
      </c>
      <c r="N50" s="28">
        <f>L50+M50</f>
        <v>0</v>
      </c>
      <c r="O50" s="28">
        <f>K50+N50</f>
        <v>0</v>
      </c>
      <c r="P50" s="30"/>
      <c r="Q50" s="31" t="s">
        <v>116</v>
      </c>
      <c r="R50" s="49" t="s">
        <v>160</v>
      </c>
      <c r="S50" s="32">
        <v>30</v>
      </c>
      <c r="T50" s="33" t="str">
        <f t="shared" ref="T50:T52" si="15">IF(S50="","No hay ejecución",IF(AND(I50=0),"No hay Programación", S50/I50))</f>
        <v>No hay Programación</v>
      </c>
      <c r="U50" s="34" t="str">
        <f>IF(T50="No hay ejecución","NA",IF(T50&gt;=90%,"De acuerdo con lo programado",IF(T50&gt;=50%,"Atraso Leve",IF(T50&lt;49.99%,"En riesgo en cumplimiento"))))</f>
        <v>De acuerdo con lo programado</v>
      </c>
      <c r="V50" s="31"/>
      <c r="W50" s="32">
        <v>20</v>
      </c>
      <c r="X50" s="33" t="str">
        <f t="shared" ref="X50:X52" si="16">IF(W50="","No hay ejecución",IF(AND(J50=0),"No hay Programación", W50/J50))</f>
        <v>No hay Programación</v>
      </c>
      <c r="Y50" s="34" t="str">
        <f>IF(X50="No hay ejecución","NA",IF(X50&gt;=90%,"De acuerdo con lo programado",IF(X50&gt;=50%,"Atraso Leve",IF(X50&lt;49.99%,"En riesgo en cumplimiento"))))</f>
        <v>De acuerdo con lo programado</v>
      </c>
      <c r="Z50" s="34"/>
      <c r="AA50" s="35">
        <v>30</v>
      </c>
      <c r="AB50" s="33" t="str">
        <f t="shared" ref="AB50:AB52" si="17">IF(AA50="","No hay ejecución",IF(AND(L50=0),"No hay Programación", AA50/L50))</f>
        <v>No hay Programación</v>
      </c>
      <c r="AC50" s="34" t="str">
        <f>IF(AB50="No hay ejecución","NA",IF(AB50&gt;=90%,"De acuerdo con lo programado",IF(AB50&gt;=50%,"Atraso Leve",IF(AB50&lt;49.99%,"En riesgo en cumplimiento"))))</f>
        <v>De acuerdo con lo programado</v>
      </c>
      <c r="AD50" s="36"/>
      <c r="AE50" s="32">
        <v>545</v>
      </c>
      <c r="AF50" s="33" t="str">
        <f t="shared" ref="AF50:AF52" si="18">IF(AE50="","No hay ejecución",IF(AND(M50=0),"No hay Programación", AE50/M50))</f>
        <v>No hay Programación</v>
      </c>
      <c r="AG50" s="34" t="str">
        <f>IF(AF50="No hay ejecución","NA",IF(AF50&gt;=90%,"De acuerdo con lo programado",IF(AF50&gt;=50%,"Atraso Leve",IF(AF50&lt;49.99%,"En riesgo en cumplimiento"))))</f>
        <v>De acuerdo con lo programado</v>
      </c>
      <c r="AH50" s="34" t="s">
        <v>161</v>
      </c>
      <c r="AI50" s="32">
        <f t="shared" si="11"/>
        <v>625</v>
      </c>
      <c r="AJ50" s="37" t="str">
        <f t="shared" si="12"/>
        <v>No hay Programación</v>
      </c>
      <c r="AK50" s="34" t="str">
        <f t="shared" ref="AK50:AK52" si="19">IF(AJ50="No hay ejecución","NA",IF(AJ50&gt;=90%,"Cumplio",IF(AJ50&lt;89.99%,"No cumplio")))</f>
        <v>Cumplio</v>
      </c>
      <c r="AL50" s="34"/>
    </row>
    <row r="51" spans="1:38" s="15" customFormat="1" ht="63" customHeight="1" thickTop="1" thickBot="1">
      <c r="A51" s="47">
        <f>A50+1</f>
        <v>21</v>
      </c>
      <c r="B51" s="48">
        <v>0</v>
      </c>
      <c r="C51" s="48">
        <v>0</v>
      </c>
      <c r="D51" s="48">
        <v>0</v>
      </c>
      <c r="E51" s="48">
        <v>0</v>
      </c>
      <c r="F51" s="43" t="s">
        <v>162</v>
      </c>
      <c r="G51" s="40" t="s">
        <v>163</v>
      </c>
      <c r="H51" s="40" t="s">
        <v>164</v>
      </c>
      <c r="I51" s="41">
        <v>0</v>
      </c>
      <c r="J51" s="41">
        <v>0</v>
      </c>
      <c r="K51" s="28">
        <f>I51+J51</f>
        <v>0</v>
      </c>
      <c r="L51" s="41">
        <v>0</v>
      </c>
      <c r="M51" s="41">
        <v>0</v>
      </c>
      <c r="N51" s="28">
        <f>L51+M51</f>
        <v>0</v>
      </c>
      <c r="O51" s="28">
        <f>K51+N51</f>
        <v>0</v>
      </c>
      <c r="P51" s="30"/>
      <c r="Q51" s="31" t="s">
        <v>116</v>
      </c>
      <c r="R51" s="49" t="s">
        <v>165</v>
      </c>
      <c r="S51" s="32">
        <v>3</v>
      </c>
      <c r="T51" s="33" t="str">
        <f t="shared" si="15"/>
        <v>No hay Programación</v>
      </c>
      <c r="U51" s="34" t="str">
        <f>IF(T51="No hay ejecución","NA",IF(T51&gt;=90%,"De acuerdo con lo programado",IF(T51&gt;=50%,"Atraso Leve",IF(T51&lt;49.99%,"En riesgo en cumplimiento"))))</f>
        <v>De acuerdo con lo programado</v>
      </c>
      <c r="V51" s="31"/>
      <c r="W51" s="32">
        <v>1</v>
      </c>
      <c r="X51" s="33" t="str">
        <f t="shared" si="16"/>
        <v>No hay Programación</v>
      </c>
      <c r="Y51" s="34" t="str">
        <f>IF(X51="No hay ejecución","NA",IF(X51&gt;=90%,"De acuerdo con lo programado",IF(X51&gt;=50%,"Atraso Leve",IF(X51&lt;49.99%,"En riesgo en cumplimiento"))))</f>
        <v>De acuerdo con lo programado</v>
      </c>
      <c r="Z51" s="34"/>
      <c r="AA51" s="35">
        <v>2</v>
      </c>
      <c r="AB51" s="33" t="str">
        <f t="shared" si="17"/>
        <v>No hay Programación</v>
      </c>
      <c r="AC51" s="34" t="str">
        <f>IF(AB51="No hay ejecución","NA",IF(AB51&gt;=90%,"De acuerdo con lo programado",IF(AB51&gt;=50%,"Atraso Leve",IF(AB51&lt;49.99%,"En riesgo en cumplimiento"))))</f>
        <v>De acuerdo con lo programado</v>
      </c>
      <c r="AD51" s="36"/>
      <c r="AE51" s="32">
        <v>4</v>
      </c>
      <c r="AF51" s="33" t="str">
        <f t="shared" si="18"/>
        <v>No hay Programación</v>
      </c>
      <c r="AG51" s="34" t="str">
        <f>IF(AF51="No hay ejecución","NA",IF(AF51&gt;=90%,"De acuerdo con lo programado",IF(AF51&gt;=50%,"Atraso Leve",IF(AF51&lt;49.99%,"En riesgo en cumplimiento"))))</f>
        <v>De acuerdo con lo programado</v>
      </c>
      <c r="AH51" s="34" t="s">
        <v>161</v>
      </c>
      <c r="AI51" s="32">
        <f t="shared" si="11"/>
        <v>10</v>
      </c>
      <c r="AJ51" s="37" t="str">
        <f t="shared" si="12"/>
        <v>No hay Programación</v>
      </c>
      <c r="AK51" s="34" t="str">
        <f t="shared" si="19"/>
        <v>Cumplio</v>
      </c>
      <c r="AL51" s="34"/>
    </row>
    <row r="52" spans="1:38" s="15" customFormat="1" ht="63" customHeight="1" thickTop="1" thickBot="1">
      <c r="A52" s="47">
        <f>A51+1</f>
        <v>22</v>
      </c>
      <c r="B52" s="48">
        <v>0</v>
      </c>
      <c r="C52" s="48">
        <v>0</v>
      </c>
      <c r="D52" s="48">
        <v>0</v>
      </c>
      <c r="E52" s="48">
        <v>0</v>
      </c>
      <c r="F52" s="43" t="s">
        <v>166</v>
      </c>
      <c r="G52" s="40" t="s">
        <v>163</v>
      </c>
      <c r="H52" s="40" t="s">
        <v>164</v>
      </c>
      <c r="I52" s="41">
        <v>0</v>
      </c>
      <c r="J52" s="41">
        <v>0</v>
      </c>
      <c r="K52" s="28">
        <f>I52+J52</f>
        <v>0</v>
      </c>
      <c r="L52" s="41">
        <v>0</v>
      </c>
      <c r="M52" s="41">
        <v>0</v>
      </c>
      <c r="N52" s="28">
        <f>L52+M52</f>
        <v>0</v>
      </c>
      <c r="O52" s="28">
        <f>K52+N52</f>
        <v>0</v>
      </c>
      <c r="P52" s="30"/>
      <c r="Q52" s="31" t="s">
        <v>116</v>
      </c>
      <c r="R52" s="49" t="s">
        <v>167</v>
      </c>
      <c r="S52" s="32">
        <v>5</v>
      </c>
      <c r="T52" s="33" t="str">
        <f t="shared" si="15"/>
        <v>No hay Programación</v>
      </c>
      <c r="U52" s="34" t="str">
        <f>IF(T52="No hay ejecución","NA",IF(T52&gt;=90%,"De acuerdo con lo programado",IF(T52&gt;=50%,"Atraso Leve",IF(T52&lt;49.99%,"En riesgo en cumplimiento"))))</f>
        <v>De acuerdo con lo programado</v>
      </c>
      <c r="V52" s="31"/>
      <c r="W52" s="32">
        <v>5</v>
      </c>
      <c r="X52" s="33" t="str">
        <f t="shared" si="16"/>
        <v>No hay Programación</v>
      </c>
      <c r="Y52" s="34" t="str">
        <f>IF(X52="No hay ejecución","NA",IF(X52&gt;=90%,"De acuerdo con lo programado",IF(X52&gt;=50%,"Atraso Leve",IF(X52&lt;49.99%,"En riesgo en cumplimiento"))))</f>
        <v>De acuerdo con lo programado</v>
      </c>
      <c r="Z52" s="34"/>
      <c r="AA52" s="35">
        <v>3</v>
      </c>
      <c r="AB52" s="33" t="str">
        <f t="shared" si="17"/>
        <v>No hay Programación</v>
      </c>
      <c r="AC52" s="34" t="str">
        <f>IF(AB52="No hay ejecución","NA",IF(AB52&gt;=90%,"De acuerdo con lo programado",IF(AB52&gt;=50%,"Atraso Leve",IF(AB52&lt;49.99%,"En riesgo en cumplimiento"))))</f>
        <v>De acuerdo con lo programado</v>
      </c>
      <c r="AD52" s="36"/>
      <c r="AE52" s="32">
        <v>50</v>
      </c>
      <c r="AF52" s="33" t="str">
        <f t="shared" si="18"/>
        <v>No hay Programación</v>
      </c>
      <c r="AG52" s="34" t="str">
        <f>IF(AF52="No hay ejecución","NA",IF(AF52&gt;=90%,"De acuerdo con lo programado",IF(AF52&gt;=50%,"Atraso Leve",IF(AF52&lt;49.99%,"En riesgo en cumplimiento"))))</f>
        <v>De acuerdo con lo programado</v>
      </c>
      <c r="AH52" s="34"/>
      <c r="AI52" s="32">
        <f t="shared" si="11"/>
        <v>63</v>
      </c>
      <c r="AJ52" s="37" t="str">
        <f t="shared" si="12"/>
        <v>No hay Programación</v>
      </c>
      <c r="AK52" s="34" t="str">
        <f t="shared" si="19"/>
        <v>Cumplio</v>
      </c>
      <c r="AL52" s="34"/>
    </row>
    <row r="53" spans="1:38" s="15" customFormat="1" ht="10.8" thickTop="1" thickBot="1">
      <c r="A53" s="50"/>
      <c r="B53" s="50"/>
      <c r="C53" s="50"/>
      <c r="D53" s="50"/>
      <c r="E53" s="50"/>
      <c r="F53" s="50"/>
      <c r="G53" s="51"/>
      <c r="H53" s="51"/>
      <c r="I53" s="52"/>
      <c r="J53" s="52"/>
      <c r="K53" s="52"/>
      <c r="L53" s="52"/>
      <c r="M53" s="52"/>
      <c r="N53" s="52"/>
      <c r="O53" s="52"/>
      <c r="P53" s="52"/>
      <c r="Q53" s="53"/>
      <c r="R53" s="53"/>
      <c r="V53" s="17"/>
    </row>
    <row r="54" spans="1:38" s="15" customFormat="1" ht="10.5" customHeight="1" thickTop="1" thickBot="1">
      <c r="A54" s="461" t="s">
        <v>168</v>
      </c>
      <c r="B54" s="462"/>
      <c r="C54" s="462"/>
      <c r="D54" s="462"/>
      <c r="E54" s="462"/>
      <c r="F54" s="54" t="s">
        <v>169</v>
      </c>
      <c r="G54" s="55"/>
      <c r="H54" s="55"/>
      <c r="I54" s="52"/>
      <c r="J54" s="52"/>
      <c r="K54" s="52"/>
      <c r="L54" s="52"/>
      <c r="M54" s="52"/>
      <c r="N54" s="52"/>
      <c r="O54" s="52"/>
      <c r="P54" s="52"/>
      <c r="Q54" s="53"/>
      <c r="R54" s="53"/>
      <c r="V54" s="17"/>
    </row>
    <row r="55" spans="1:38" s="15" customFormat="1" ht="10.8" thickTop="1" thickBot="1">
      <c r="A55" s="56"/>
      <c r="B55" s="56"/>
      <c r="C55" s="56"/>
      <c r="D55" s="56"/>
      <c r="E55" s="56"/>
      <c r="F55" s="57"/>
      <c r="G55" s="55"/>
      <c r="H55" s="55"/>
      <c r="I55" s="52"/>
      <c r="J55" s="52"/>
      <c r="K55" s="52"/>
      <c r="L55" s="52"/>
      <c r="M55" s="52"/>
      <c r="N55" s="52"/>
      <c r="O55" s="52"/>
      <c r="P55" s="52"/>
      <c r="Q55" s="53"/>
      <c r="R55" s="53"/>
      <c r="V55" s="17"/>
    </row>
    <row r="56" spans="1:38" s="15" customFormat="1" ht="12" customHeight="1" thickTop="1" thickBot="1">
      <c r="A56" s="463" t="s">
        <v>170</v>
      </c>
      <c r="B56" s="464"/>
      <c r="C56" s="464"/>
      <c r="D56" s="464"/>
      <c r="E56" s="464"/>
      <c r="F56" s="58"/>
      <c r="G56" s="55"/>
      <c r="H56" s="55"/>
      <c r="I56" s="52"/>
      <c r="J56" s="52"/>
      <c r="K56" s="52"/>
      <c r="L56" s="52"/>
      <c r="M56" s="52"/>
      <c r="N56" s="52"/>
      <c r="O56" s="52"/>
      <c r="P56" s="52"/>
      <c r="Q56" s="53"/>
      <c r="R56" s="53"/>
      <c r="V56" s="17"/>
    </row>
    <row r="57" spans="1:38" s="15" customFormat="1" ht="10.8" thickTop="1" thickBot="1">
      <c r="A57" s="59"/>
      <c r="B57" s="59"/>
      <c r="C57" s="59"/>
      <c r="D57" s="59"/>
      <c r="E57" s="59"/>
      <c r="F57" s="60"/>
      <c r="G57" s="55"/>
      <c r="H57" s="55"/>
      <c r="I57" s="52"/>
      <c r="J57" s="52"/>
      <c r="K57" s="52"/>
      <c r="L57" s="52"/>
      <c r="M57" s="52"/>
      <c r="N57" s="52"/>
      <c r="O57" s="52"/>
      <c r="P57" s="52"/>
      <c r="Q57" s="53"/>
      <c r="R57" s="53"/>
      <c r="V57" s="17"/>
    </row>
    <row r="58" spans="1:38" s="15" customFormat="1" ht="29.85" customHeight="1" thickTop="1" thickBot="1">
      <c r="A58" s="466" t="s">
        <v>171</v>
      </c>
      <c r="B58" s="466"/>
      <c r="C58" s="50"/>
      <c r="D58" s="50"/>
      <c r="E58" s="50"/>
      <c r="F58" s="50"/>
      <c r="G58" s="55"/>
      <c r="H58" s="55"/>
      <c r="I58" s="52"/>
      <c r="J58" s="52"/>
      <c r="K58" s="52"/>
      <c r="L58" s="52"/>
      <c r="M58" s="52"/>
      <c r="N58" s="52"/>
      <c r="O58" s="52"/>
      <c r="P58" s="52"/>
      <c r="Q58" s="53"/>
      <c r="R58" s="53"/>
      <c r="V58" s="17"/>
    </row>
    <row r="59" spans="1:38" s="15" customFormat="1" ht="13.35" customHeight="1" thickTop="1" thickBot="1">
      <c r="A59" s="61">
        <v>1</v>
      </c>
      <c r="B59" s="467" t="s">
        <v>172</v>
      </c>
      <c r="C59" s="467"/>
      <c r="D59" s="467"/>
      <c r="E59" s="467"/>
      <c r="F59" s="467"/>
      <c r="G59" s="467"/>
      <c r="H59" s="467"/>
      <c r="I59" s="467"/>
      <c r="J59" s="467"/>
      <c r="K59" s="467"/>
      <c r="L59" s="52"/>
      <c r="M59" s="52"/>
      <c r="N59" s="52"/>
      <c r="O59" s="52"/>
      <c r="P59" s="53"/>
      <c r="Q59" s="53"/>
      <c r="R59" s="53"/>
      <c r="V59" s="17"/>
    </row>
    <row r="60" spans="1:38" s="63" customFormat="1" ht="16.8" customHeight="1" thickTop="1" thickBot="1">
      <c r="A60" s="62">
        <v>2</v>
      </c>
      <c r="B60" s="468" t="s">
        <v>173</v>
      </c>
      <c r="C60" s="468"/>
      <c r="D60" s="468"/>
      <c r="E60" s="468"/>
      <c r="F60" s="468"/>
      <c r="G60" s="468"/>
      <c r="H60" s="468"/>
      <c r="I60" s="468"/>
      <c r="J60" s="468"/>
      <c r="K60" s="468"/>
      <c r="L60" s="52"/>
      <c r="M60" s="52"/>
      <c r="N60" s="52"/>
      <c r="O60" s="52"/>
      <c r="P60" s="53"/>
      <c r="Q60" s="53"/>
      <c r="R60" s="53"/>
      <c r="V60" s="16"/>
    </row>
    <row r="61" spans="1:38" s="15" customFormat="1" ht="19.350000000000001" customHeight="1" thickTop="1" thickBot="1">
      <c r="A61" s="61">
        <v>3</v>
      </c>
      <c r="B61" s="467" t="s">
        <v>174</v>
      </c>
      <c r="C61" s="467"/>
      <c r="D61" s="467"/>
      <c r="E61" s="467"/>
      <c r="F61" s="467"/>
      <c r="G61" s="467"/>
      <c r="H61" s="57"/>
      <c r="I61" s="52"/>
      <c r="J61" s="52"/>
      <c r="K61" s="52"/>
      <c r="L61" s="52"/>
      <c r="M61" s="52"/>
      <c r="N61" s="52"/>
      <c r="O61" s="52"/>
      <c r="P61" s="53"/>
      <c r="Q61" s="53"/>
      <c r="R61" s="53"/>
      <c r="V61" s="17"/>
    </row>
    <row r="62" spans="1:38" s="15" customFormat="1" ht="13.35" customHeight="1" thickTop="1">
      <c r="A62" s="61">
        <v>4</v>
      </c>
      <c r="B62" s="467" t="s">
        <v>175</v>
      </c>
      <c r="C62" s="467"/>
      <c r="D62" s="467"/>
      <c r="E62" s="467"/>
      <c r="F62" s="467"/>
      <c r="G62" s="467"/>
      <c r="H62" s="467"/>
      <c r="I62" s="467"/>
      <c r="J62" s="467"/>
      <c r="K62" s="467"/>
      <c r="L62" s="467"/>
      <c r="M62" s="467"/>
      <c r="N62" s="467"/>
      <c r="O62" s="467"/>
      <c r="P62" s="467"/>
      <c r="Q62" s="467"/>
      <c r="R62" s="467"/>
      <c r="V62" s="17"/>
    </row>
    <row r="63" spans="1:38" s="15" customFormat="1" ht="13.35" customHeight="1">
      <c r="A63" s="61">
        <v>5</v>
      </c>
      <c r="B63" s="467" t="s">
        <v>176</v>
      </c>
      <c r="C63" s="467"/>
      <c r="D63" s="467"/>
      <c r="E63" s="467"/>
      <c r="F63" s="467"/>
      <c r="G63" s="467"/>
      <c r="H63" s="467"/>
      <c r="I63" s="467"/>
      <c r="J63" s="467"/>
      <c r="K63" s="467"/>
      <c r="L63" s="467"/>
      <c r="M63" s="467"/>
      <c r="N63" s="467"/>
      <c r="O63" s="467"/>
      <c r="P63" s="467"/>
      <c r="Q63" s="467"/>
      <c r="R63" s="467"/>
      <c r="V63" s="17"/>
    </row>
    <row r="64" spans="1:38" s="15" customFormat="1" ht="13.35" customHeight="1">
      <c r="A64" s="61">
        <v>6</v>
      </c>
      <c r="B64" s="470" t="s">
        <v>177</v>
      </c>
      <c r="C64" s="470"/>
      <c r="D64" s="470"/>
      <c r="E64" s="470"/>
      <c r="F64" s="470"/>
      <c r="G64" s="470"/>
      <c r="H64" s="470"/>
      <c r="I64" s="470"/>
      <c r="J64" s="470"/>
      <c r="K64" s="470"/>
      <c r="L64" s="470"/>
      <c r="M64" s="470"/>
      <c r="N64" s="60"/>
      <c r="O64" s="60"/>
      <c r="P64" s="64"/>
      <c r="Q64" s="64"/>
      <c r="R64" s="64"/>
      <c r="V64" s="17"/>
    </row>
    <row r="65" spans="1:22" s="15" customFormat="1" ht="13.35" customHeight="1">
      <c r="A65" s="61">
        <v>7</v>
      </c>
      <c r="B65" s="467" t="s">
        <v>178</v>
      </c>
      <c r="C65" s="467"/>
      <c r="D65" s="467"/>
      <c r="E65" s="467"/>
      <c r="F65" s="467"/>
      <c r="G65" s="467"/>
      <c r="H65" s="467"/>
      <c r="I65" s="467"/>
      <c r="J65" s="467"/>
      <c r="K65" s="467"/>
      <c r="L65" s="467"/>
      <c r="M65" s="467"/>
      <c r="N65" s="60"/>
      <c r="O65" s="60"/>
      <c r="P65" s="64"/>
      <c r="Q65" s="64"/>
      <c r="R65" s="64"/>
      <c r="V65" s="17"/>
    </row>
    <row r="66" spans="1:22" s="65" customFormat="1" ht="13.35" customHeight="1">
      <c r="A66" s="61">
        <v>8</v>
      </c>
      <c r="B66" s="469" t="s">
        <v>179</v>
      </c>
      <c r="C66" s="469"/>
      <c r="D66" s="469"/>
      <c r="E66" s="469"/>
      <c r="F66" s="469"/>
      <c r="G66" s="469"/>
      <c r="H66" s="469"/>
      <c r="I66" s="469"/>
      <c r="J66" s="469"/>
      <c r="K66" s="469"/>
      <c r="L66" s="469"/>
      <c r="M66" s="469"/>
      <c r="N66" s="469"/>
      <c r="O66" s="469"/>
      <c r="P66" s="469"/>
      <c r="Q66" s="469"/>
      <c r="R66" s="64"/>
      <c r="V66" s="57"/>
    </row>
    <row r="67" spans="1:22" s="15" customFormat="1" ht="13.35" customHeight="1">
      <c r="A67" s="61">
        <v>9</v>
      </c>
      <c r="B67" s="469" t="s">
        <v>180</v>
      </c>
      <c r="C67" s="469"/>
      <c r="D67" s="469"/>
      <c r="E67" s="469"/>
      <c r="F67" s="469"/>
      <c r="G67" s="469"/>
      <c r="H67" s="469"/>
      <c r="I67" s="469"/>
      <c r="J67" s="469"/>
      <c r="K67" s="469"/>
      <c r="L67" s="469"/>
      <c r="M67" s="469"/>
      <c r="N67" s="469"/>
      <c r="O67" s="469"/>
      <c r="P67" s="469"/>
      <c r="Q67" s="469"/>
      <c r="R67" s="64"/>
      <c r="V67" s="17"/>
    </row>
    <row r="68" spans="1:22" s="15" customFormat="1" ht="13.35" customHeight="1">
      <c r="A68" s="61">
        <v>10</v>
      </c>
      <c r="B68" s="66" t="s">
        <v>181</v>
      </c>
      <c r="C68" s="67"/>
      <c r="D68" s="67"/>
      <c r="E68" s="67"/>
      <c r="F68" s="67"/>
      <c r="G68" s="68"/>
      <c r="H68" s="68"/>
      <c r="I68" s="60"/>
      <c r="J68" s="60"/>
      <c r="K68" s="60"/>
      <c r="L68" s="60"/>
      <c r="M68" s="60"/>
      <c r="N68" s="60"/>
      <c r="O68" s="60"/>
      <c r="P68" s="64"/>
      <c r="Q68" s="64"/>
      <c r="R68" s="64"/>
      <c r="V68" s="17"/>
    </row>
    <row r="69" spans="1:22" s="15" customFormat="1" ht="13.35" customHeight="1">
      <c r="A69" s="61">
        <v>10</v>
      </c>
      <c r="B69" s="469" t="s">
        <v>182</v>
      </c>
      <c r="C69" s="469"/>
      <c r="D69" s="469"/>
      <c r="E69" s="469"/>
      <c r="F69" s="469"/>
      <c r="G69" s="469"/>
      <c r="H69" s="469"/>
      <c r="I69" s="469"/>
      <c r="J69" s="469"/>
      <c r="K69" s="469"/>
      <c r="L69" s="469"/>
      <c r="M69" s="469"/>
      <c r="N69" s="60"/>
      <c r="O69" s="60"/>
      <c r="P69" s="64"/>
      <c r="Q69" s="64"/>
      <c r="R69" s="64"/>
      <c r="V69" s="17"/>
    </row>
    <row r="70" spans="1:22" s="15" customFormat="1" ht="13.35" customHeight="1">
      <c r="A70" s="61">
        <v>11</v>
      </c>
      <c r="B70" s="467" t="s">
        <v>183</v>
      </c>
      <c r="C70" s="467"/>
      <c r="D70" s="467"/>
      <c r="E70" s="467"/>
      <c r="F70" s="467"/>
      <c r="G70" s="467"/>
      <c r="H70" s="467"/>
      <c r="I70" s="467"/>
      <c r="J70" s="467"/>
      <c r="K70" s="467"/>
      <c r="L70" s="467"/>
      <c r="M70" s="467"/>
      <c r="N70" s="467"/>
      <c r="O70" s="467"/>
      <c r="P70" s="64"/>
      <c r="Q70" s="64"/>
      <c r="R70" s="64"/>
      <c r="V70" s="17"/>
    </row>
    <row r="71" spans="1:22" s="15" customFormat="1" ht="13.35" customHeight="1">
      <c r="A71" s="61">
        <v>12</v>
      </c>
      <c r="B71" s="469" t="s">
        <v>184</v>
      </c>
      <c r="C71" s="469"/>
      <c r="D71" s="469"/>
      <c r="E71" s="469"/>
      <c r="F71" s="469"/>
      <c r="G71" s="469"/>
      <c r="H71" s="469"/>
      <c r="I71" s="469"/>
      <c r="J71" s="469"/>
      <c r="K71" s="469"/>
      <c r="L71" s="469"/>
      <c r="M71" s="469"/>
      <c r="N71" s="469"/>
      <c r="O71" s="469"/>
      <c r="P71" s="469"/>
      <c r="Q71" s="469"/>
      <c r="R71" s="64"/>
      <c r="V71" s="17"/>
    </row>
    <row r="72" spans="1:22" s="15" customFormat="1" ht="10.199999999999999" thickBot="1">
      <c r="A72" s="65"/>
      <c r="B72" s="17"/>
      <c r="C72" s="57"/>
      <c r="D72" s="57"/>
      <c r="E72" s="57"/>
      <c r="F72" s="57"/>
      <c r="G72" s="69"/>
      <c r="H72" s="69"/>
      <c r="I72" s="70"/>
      <c r="J72" s="70"/>
      <c r="K72" s="70"/>
      <c r="L72" s="70"/>
      <c r="M72" s="70"/>
      <c r="N72" s="70"/>
      <c r="O72" s="70"/>
      <c r="P72" s="69"/>
      <c r="Q72" s="69"/>
      <c r="R72" s="69"/>
      <c r="V72" s="17"/>
    </row>
    <row r="73" spans="1:22" ht="22.05" customHeight="1" thickTop="1"/>
  </sheetData>
  <protectedRanges>
    <protectedRange sqref="AH30:AH52" name="Rango3"/>
    <protectedRange sqref="AE30:AE52" name="Rango1"/>
    <protectedRange sqref="AL30:AL52" name="Rango2"/>
  </protectedRanges>
  <mergeCells count="72">
    <mergeCell ref="B69:M69"/>
    <mergeCell ref="B70:O70"/>
    <mergeCell ref="B71:Q71"/>
    <mergeCell ref="B63:R63"/>
    <mergeCell ref="B64:M64"/>
    <mergeCell ref="B65:M65"/>
    <mergeCell ref="B66:Q66"/>
    <mergeCell ref="B67:Q67"/>
    <mergeCell ref="A58:B58"/>
    <mergeCell ref="B59:K59"/>
    <mergeCell ref="B60:K60"/>
    <mergeCell ref="B61:G61"/>
    <mergeCell ref="B62:R62"/>
    <mergeCell ref="AJ28:AJ29"/>
    <mergeCell ref="AK28:AK29"/>
    <mergeCell ref="AL28:AL29"/>
    <mergeCell ref="A54:E54"/>
    <mergeCell ref="A56:E56"/>
    <mergeCell ref="AE28:AE29"/>
    <mergeCell ref="AF28:AF29"/>
    <mergeCell ref="AG28:AG29"/>
    <mergeCell ref="AH28:AH29"/>
    <mergeCell ref="AI28:AI29"/>
    <mergeCell ref="AE27:AH27"/>
    <mergeCell ref="G28:G29"/>
    <mergeCell ref="H28:H29"/>
    <mergeCell ref="I28:N28"/>
    <mergeCell ref="S28:S29"/>
    <mergeCell ref="T28:T29"/>
    <mergeCell ref="U28:U29"/>
    <mergeCell ref="V28:V29"/>
    <mergeCell ref="W28:W29"/>
    <mergeCell ref="X28:X29"/>
    <mergeCell ref="Y28:Y29"/>
    <mergeCell ref="Z28:Z29"/>
    <mergeCell ref="AA28:AA29"/>
    <mergeCell ref="AB28:AB29"/>
    <mergeCell ref="AC28:AC29"/>
    <mergeCell ref="AD28:AD29"/>
    <mergeCell ref="F26:R26"/>
    <mergeCell ref="S26:Z26"/>
    <mergeCell ref="AA26:AH26"/>
    <mergeCell ref="AI26:AL27"/>
    <mergeCell ref="B27:B29"/>
    <mergeCell ref="C27:C29"/>
    <mergeCell ref="D27:D29"/>
    <mergeCell ref="E27:E29"/>
    <mergeCell ref="F27:F29"/>
    <mergeCell ref="G27:O27"/>
    <mergeCell ref="P27:P29"/>
    <mergeCell ref="Q27:Q29"/>
    <mergeCell ref="R27:R29"/>
    <mergeCell ref="S27:V27"/>
    <mergeCell ref="W27:Z27"/>
    <mergeCell ref="AA27:AD27"/>
    <mergeCell ref="A21:E21"/>
    <mergeCell ref="A22:E22"/>
    <mergeCell ref="A23:E23"/>
    <mergeCell ref="A24:E24"/>
    <mergeCell ref="A26:A29"/>
    <mergeCell ref="B26:E26"/>
    <mergeCell ref="A10:B10"/>
    <mergeCell ref="A11:A13"/>
    <mergeCell ref="B11:B13"/>
    <mergeCell ref="A16:E16"/>
    <mergeCell ref="G16:Q18"/>
    <mergeCell ref="A17:E17"/>
    <mergeCell ref="A4:D4"/>
    <mergeCell ref="A5:A7"/>
    <mergeCell ref="B5:B7"/>
    <mergeCell ref="C5:C7"/>
    <mergeCell ref="D5:D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EBE03-6C71-4E94-8294-128C3BED706C}">
  <dimension ref="A1:AL94"/>
  <sheetViews>
    <sheetView showGridLines="0" topLeftCell="AB36" zoomScale="130" zoomScaleNormal="130" workbookViewId="0">
      <selection activeCell="AK52" sqref="AK52"/>
    </sheetView>
  </sheetViews>
  <sheetFormatPr baseColWidth="10" defaultColWidth="11.44140625" defaultRowHeight="14.4"/>
  <cols>
    <col min="1" max="1" width="27.77734375" customWidth="1"/>
    <col min="2" max="2" width="22.21875" customWidth="1"/>
    <col min="3" max="3" width="23.21875" customWidth="1"/>
    <col min="4" max="4" width="14.44140625" customWidth="1"/>
  </cols>
  <sheetData>
    <row r="1" spans="1:4" hidden="1">
      <c r="A1" s="3"/>
      <c r="B1" s="4"/>
      <c r="C1" s="4"/>
      <c r="D1" s="4"/>
    </row>
    <row r="2" spans="1:4" hidden="1">
      <c r="A2" s="3"/>
      <c r="B2" s="4"/>
      <c r="C2" s="4"/>
      <c r="D2" s="4"/>
    </row>
    <row r="3" spans="1:4" ht="15" hidden="1" thickBot="1">
      <c r="A3" s="3"/>
      <c r="B3" s="4"/>
      <c r="C3" s="4"/>
      <c r="D3" s="4"/>
    </row>
    <row r="4" spans="1:4" hidden="1">
      <c r="A4" s="475" t="s">
        <v>185</v>
      </c>
      <c r="B4" s="476"/>
      <c r="C4" s="476"/>
      <c r="D4" s="477"/>
    </row>
    <row r="5" spans="1:4" ht="14.55" hidden="1" customHeight="1">
      <c r="A5" s="473" t="s">
        <v>55</v>
      </c>
      <c r="B5" s="478" t="s">
        <v>6</v>
      </c>
      <c r="C5" s="474" t="s">
        <v>56</v>
      </c>
      <c r="D5" s="479" t="s">
        <v>186</v>
      </c>
    </row>
    <row r="6" spans="1:4" hidden="1">
      <c r="A6" s="473"/>
      <c r="B6" s="478"/>
      <c r="C6" s="474"/>
      <c r="D6" s="479"/>
    </row>
    <row r="7" spans="1:4" hidden="1">
      <c r="A7" s="473"/>
      <c r="B7" s="478"/>
      <c r="C7" s="474"/>
      <c r="D7" s="479"/>
    </row>
    <row r="8" spans="1:4" ht="15" hidden="1" thickBot="1">
      <c r="A8" s="1">
        <v>40</v>
      </c>
      <c r="B8" s="2">
        <v>0</v>
      </c>
      <c r="C8" s="2">
        <v>2</v>
      </c>
      <c r="D8" s="5">
        <f>SUM(A8:C8)</f>
        <v>42</v>
      </c>
    </row>
    <row r="9" spans="1:4" ht="15" hidden="1" thickBot="1"/>
    <row r="10" spans="1:4" hidden="1">
      <c r="A10" s="471" t="s">
        <v>58</v>
      </c>
      <c r="B10" s="472"/>
    </row>
    <row r="11" spans="1:4" hidden="1">
      <c r="A11" s="473" t="s">
        <v>59</v>
      </c>
      <c r="B11" s="474" t="s">
        <v>60</v>
      </c>
    </row>
    <row r="12" spans="1:4" hidden="1">
      <c r="A12" s="473"/>
      <c r="B12" s="474"/>
    </row>
    <row r="13" spans="1:4" hidden="1">
      <c r="A13" s="473"/>
      <c r="B13" s="474"/>
    </row>
    <row r="14" spans="1:4" ht="15" hidden="1" thickBot="1">
      <c r="A14" s="1">
        <v>38</v>
      </c>
      <c r="B14" s="2">
        <v>4</v>
      </c>
    </row>
    <row r="17" spans="1:38" s="72" customFormat="1" ht="16.8">
      <c r="A17" s="480" t="s">
        <v>61</v>
      </c>
      <c r="B17" s="480"/>
      <c r="C17" s="480"/>
      <c r="D17" s="480"/>
      <c r="E17" s="480"/>
      <c r="F17" s="71"/>
      <c r="G17" s="481"/>
      <c r="H17" s="481"/>
      <c r="I17" s="481"/>
      <c r="J17" s="481"/>
      <c r="K17" s="481"/>
      <c r="L17" s="481"/>
      <c r="M17" s="481"/>
      <c r="N17" s="481"/>
      <c r="O17" s="481"/>
      <c r="P17" s="481"/>
      <c r="Q17" s="481"/>
      <c r="V17" s="73"/>
      <c r="Z17" s="73"/>
    </row>
    <row r="18" spans="1:38" s="72" customFormat="1" ht="12" customHeight="1">
      <c r="A18" s="482" t="s">
        <v>62</v>
      </c>
      <c r="B18" s="482"/>
      <c r="C18" s="482"/>
      <c r="D18" s="482"/>
      <c r="E18" s="482"/>
      <c r="F18" s="74"/>
      <c r="G18" s="481"/>
      <c r="H18" s="481"/>
      <c r="I18" s="481"/>
      <c r="J18" s="481"/>
      <c r="K18" s="481"/>
      <c r="L18" s="481"/>
      <c r="M18" s="481"/>
      <c r="N18" s="481"/>
      <c r="O18" s="481"/>
      <c r="P18" s="481"/>
      <c r="Q18" s="481"/>
      <c r="V18" s="73"/>
      <c r="Z18" s="73"/>
    </row>
    <row r="19" spans="1:38" s="72" customFormat="1" ht="10.199999999999999" customHeight="1">
      <c r="F19" s="75"/>
      <c r="G19" s="481"/>
      <c r="H19" s="481"/>
      <c r="I19" s="481"/>
      <c r="J19" s="481"/>
      <c r="K19" s="481"/>
      <c r="L19" s="481"/>
      <c r="M19" s="481"/>
      <c r="N19" s="481"/>
      <c r="O19" s="481"/>
      <c r="P19" s="481"/>
      <c r="Q19" s="481"/>
      <c r="V19" s="73"/>
      <c r="Z19" s="73"/>
    </row>
    <row r="20" spans="1:38" s="72" customFormat="1" ht="10.199999999999999">
      <c r="F20" s="75"/>
      <c r="I20" s="76"/>
      <c r="J20" s="76"/>
      <c r="K20" s="76"/>
      <c r="L20" s="76"/>
      <c r="M20" s="76"/>
      <c r="N20" s="76"/>
      <c r="O20" s="76"/>
      <c r="V20" s="73"/>
      <c r="Z20" s="73"/>
    </row>
    <row r="21" spans="1:38" s="72" customFormat="1" ht="10.199999999999999">
      <c r="F21" s="75"/>
      <c r="I21" s="76"/>
      <c r="J21" s="76"/>
      <c r="K21" s="76"/>
      <c r="L21" s="76"/>
      <c r="M21" s="76"/>
      <c r="N21" s="76"/>
      <c r="O21" s="76"/>
      <c r="V21" s="73"/>
      <c r="Z21" s="73"/>
    </row>
    <row r="22" spans="1:38" s="72" customFormat="1" ht="10.199999999999999">
      <c r="A22" s="483" t="s">
        <v>63</v>
      </c>
      <c r="B22" s="483"/>
      <c r="C22" s="483"/>
      <c r="D22" s="483"/>
      <c r="E22" s="483"/>
      <c r="F22" s="77">
        <v>2024</v>
      </c>
      <c r="I22" s="76"/>
      <c r="J22" s="76"/>
      <c r="K22" s="76"/>
      <c r="L22" s="76"/>
      <c r="M22" s="76"/>
      <c r="N22" s="76"/>
      <c r="O22" s="76"/>
      <c r="V22" s="73"/>
      <c r="Z22" s="73"/>
    </row>
    <row r="23" spans="1:38" s="72" customFormat="1" ht="10.199999999999999">
      <c r="A23" s="483" t="s">
        <v>64</v>
      </c>
      <c r="B23" s="483"/>
      <c r="C23" s="483"/>
      <c r="D23" s="483"/>
      <c r="E23" s="483"/>
      <c r="F23" s="78">
        <v>169</v>
      </c>
      <c r="I23" s="76"/>
      <c r="J23" s="76"/>
      <c r="K23" s="76"/>
      <c r="L23" s="76"/>
      <c r="M23" s="76"/>
      <c r="N23" s="76"/>
      <c r="O23" s="76"/>
      <c r="V23" s="73"/>
      <c r="Z23" s="73"/>
    </row>
    <row r="24" spans="1:38" s="72" customFormat="1" ht="20.399999999999999">
      <c r="A24" s="483" t="s">
        <v>65</v>
      </c>
      <c r="B24" s="483"/>
      <c r="C24" s="483"/>
      <c r="D24" s="483"/>
      <c r="E24" s="483"/>
      <c r="F24" s="78" t="s">
        <v>187</v>
      </c>
      <c r="I24" s="76"/>
      <c r="J24" s="76"/>
      <c r="K24" s="76"/>
      <c r="L24" s="76"/>
      <c r="M24" s="76"/>
      <c r="N24" s="76"/>
      <c r="O24" s="76"/>
      <c r="V24" s="73"/>
      <c r="Z24" s="73"/>
    </row>
    <row r="25" spans="1:38" s="72" customFormat="1" ht="20.399999999999999">
      <c r="A25" s="483" t="s">
        <v>67</v>
      </c>
      <c r="B25" s="483"/>
      <c r="C25" s="483"/>
      <c r="D25" s="483"/>
      <c r="E25" s="483"/>
      <c r="F25" s="78" t="s">
        <v>30</v>
      </c>
      <c r="I25" s="76"/>
      <c r="J25" s="76"/>
      <c r="K25" s="76"/>
      <c r="L25" s="76"/>
      <c r="M25" s="76"/>
      <c r="N25" s="76"/>
      <c r="O25" s="76"/>
      <c r="V25" s="73"/>
      <c r="Z25" s="73"/>
    </row>
    <row r="26" spans="1:38" s="72" customFormat="1" ht="19.5" customHeight="1">
      <c r="F26" s="75"/>
      <c r="I26" s="76"/>
      <c r="J26" s="76"/>
      <c r="K26" s="76"/>
      <c r="L26" s="76"/>
      <c r="M26" s="76"/>
      <c r="N26" s="76"/>
      <c r="O26" s="76"/>
      <c r="V26" s="73"/>
      <c r="Z26" s="73"/>
    </row>
    <row r="27" spans="1:38" s="72" customFormat="1" ht="27" customHeight="1">
      <c r="A27" s="484" t="s">
        <v>69</v>
      </c>
      <c r="B27" s="487" t="s">
        <v>188</v>
      </c>
      <c r="C27" s="488"/>
      <c r="D27" s="488"/>
      <c r="E27" s="489"/>
      <c r="F27" s="490" t="s">
        <v>71</v>
      </c>
      <c r="G27" s="491"/>
      <c r="H27" s="491"/>
      <c r="I27" s="491"/>
      <c r="J27" s="491"/>
      <c r="K27" s="491"/>
      <c r="L27" s="491"/>
      <c r="M27" s="491"/>
      <c r="N27" s="491"/>
      <c r="O27" s="491"/>
      <c r="P27" s="491"/>
      <c r="Q27" s="491"/>
      <c r="R27" s="492"/>
      <c r="S27" s="79" t="s">
        <v>72</v>
      </c>
      <c r="T27" s="80"/>
      <c r="U27" s="80"/>
      <c r="V27" s="80"/>
      <c r="W27" s="80"/>
      <c r="X27" s="80"/>
      <c r="Y27" s="80"/>
      <c r="Z27" s="80"/>
      <c r="AA27" s="498" t="s">
        <v>72</v>
      </c>
      <c r="AB27" s="499"/>
      <c r="AC27" s="499"/>
      <c r="AD27" s="499"/>
      <c r="AE27" s="81"/>
      <c r="AF27" s="81"/>
      <c r="AG27" s="81"/>
      <c r="AH27" s="81"/>
      <c r="AI27" s="441" t="s">
        <v>73</v>
      </c>
      <c r="AJ27" s="442"/>
      <c r="AK27" s="442"/>
      <c r="AL27" s="442"/>
    </row>
    <row r="28" spans="1:38" s="72" customFormat="1" ht="19.5" customHeight="1">
      <c r="A28" s="485"/>
      <c r="B28" s="500" t="s">
        <v>189</v>
      </c>
      <c r="C28" s="500" t="s">
        <v>190</v>
      </c>
      <c r="D28" s="500" t="s">
        <v>191</v>
      </c>
      <c r="E28" s="500" t="s">
        <v>192</v>
      </c>
      <c r="F28" s="501" t="s">
        <v>193</v>
      </c>
      <c r="G28" s="502" t="s">
        <v>79</v>
      </c>
      <c r="H28" s="503"/>
      <c r="I28" s="503"/>
      <c r="J28" s="503"/>
      <c r="K28" s="503"/>
      <c r="L28" s="503"/>
      <c r="M28" s="503"/>
      <c r="N28" s="503"/>
      <c r="O28" s="504"/>
      <c r="P28" s="505" t="s">
        <v>80</v>
      </c>
      <c r="Q28" s="501" t="s">
        <v>194</v>
      </c>
      <c r="R28" s="501" t="s">
        <v>195</v>
      </c>
      <c r="S28" s="452" t="s">
        <v>83</v>
      </c>
      <c r="T28" s="453"/>
      <c r="U28" s="453"/>
      <c r="V28" s="507"/>
      <c r="W28" s="452" t="s">
        <v>84</v>
      </c>
      <c r="X28" s="453"/>
      <c r="Y28" s="453"/>
      <c r="Z28" s="507"/>
      <c r="AA28" s="452" t="s">
        <v>85</v>
      </c>
      <c r="AB28" s="453"/>
      <c r="AC28" s="453"/>
      <c r="AD28" s="454"/>
      <c r="AE28" s="452" t="s">
        <v>86</v>
      </c>
      <c r="AF28" s="453"/>
      <c r="AG28" s="453"/>
      <c r="AH28" s="454"/>
      <c r="AI28" s="443"/>
      <c r="AJ28" s="444"/>
      <c r="AK28" s="444"/>
      <c r="AL28" s="444"/>
    </row>
    <row r="29" spans="1:38" s="72" customFormat="1" ht="26.55" customHeight="1">
      <c r="A29" s="485"/>
      <c r="B29" s="500"/>
      <c r="C29" s="500"/>
      <c r="D29" s="500"/>
      <c r="E29" s="500"/>
      <c r="F29" s="501"/>
      <c r="G29" s="493" t="s">
        <v>196</v>
      </c>
      <c r="H29" s="493" t="s">
        <v>197</v>
      </c>
      <c r="I29" s="495" t="s">
        <v>198</v>
      </c>
      <c r="J29" s="496"/>
      <c r="K29" s="496"/>
      <c r="L29" s="496"/>
      <c r="M29" s="496"/>
      <c r="N29" s="497"/>
      <c r="O29" s="82" t="s">
        <v>90</v>
      </c>
      <c r="P29" s="505"/>
      <c r="Q29" s="501"/>
      <c r="R29" s="501"/>
      <c r="S29" s="456" t="s">
        <v>91</v>
      </c>
      <c r="T29" s="456" t="s">
        <v>92</v>
      </c>
      <c r="U29" s="456" t="s">
        <v>21</v>
      </c>
      <c r="V29" s="456" t="s">
        <v>93</v>
      </c>
      <c r="W29" s="456" t="s">
        <v>91</v>
      </c>
      <c r="X29" s="456" t="s">
        <v>92</v>
      </c>
      <c r="Y29" s="456" t="s">
        <v>21</v>
      </c>
      <c r="Z29" s="456" t="s">
        <v>93</v>
      </c>
      <c r="AA29" s="456" t="s">
        <v>91</v>
      </c>
      <c r="AB29" s="456" t="s">
        <v>92</v>
      </c>
      <c r="AC29" s="456" t="s">
        <v>21</v>
      </c>
      <c r="AD29" s="456" t="s">
        <v>93</v>
      </c>
      <c r="AE29" s="456" t="s">
        <v>91</v>
      </c>
      <c r="AF29" s="456" t="s">
        <v>92</v>
      </c>
      <c r="AG29" s="456" t="s">
        <v>21</v>
      </c>
      <c r="AH29" s="456" t="s">
        <v>93</v>
      </c>
      <c r="AI29" s="457" t="s">
        <v>94</v>
      </c>
      <c r="AJ29" s="460" t="s">
        <v>95</v>
      </c>
      <c r="AK29" s="460" t="s">
        <v>26</v>
      </c>
      <c r="AL29" s="460" t="s">
        <v>93</v>
      </c>
    </row>
    <row r="30" spans="1:38" s="72" customFormat="1" ht="19.5" customHeight="1">
      <c r="A30" s="486"/>
      <c r="B30" s="500"/>
      <c r="C30" s="500"/>
      <c r="D30" s="500"/>
      <c r="E30" s="500"/>
      <c r="F30" s="494"/>
      <c r="G30" s="494"/>
      <c r="H30" s="494"/>
      <c r="I30" s="83">
        <v>1</v>
      </c>
      <c r="J30" s="83">
        <v>2</v>
      </c>
      <c r="K30" s="84" t="s">
        <v>96</v>
      </c>
      <c r="L30" s="83">
        <v>3</v>
      </c>
      <c r="M30" s="83">
        <v>4</v>
      </c>
      <c r="N30" s="84" t="s">
        <v>97</v>
      </c>
      <c r="O30" s="83" t="s">
        <v>98</v>
      </c>
      <c r="P30" s="506"/>
      <c r="Q30" s="494"/>
      <c r="R30" s="494"/>
      <c r="S30" s="457"/>
      <c r="T30" s="457"/>
      <c r="U30" s="457"/>
      <c r="V30" s="457"/>
      <c r="W30" s="457"/>
      <c r="X30" s="457"/>
      <c r="Y30" s="457"/>
      <c r="Z30" s="457"/>
      <c r="AA30" s="457"/>
      <c r="AB30" s="457"/>
      <c r="AC30" s="457"/>
      <c r="AD30" s="457"/>
      <c r="AE30" s="457"/>
      <c r="AF30" s="457"/>
      <c r="AG30" s="457"/>
      <c r="AH30" s="457"/>
      <c r="AI30" s="465"/>
      <c r="AJ30" s="438"/>
      <c r="AK30" s="438"/>
      <c r="AL30" s="438"/>
    </row>
    <row r="31" spans="1:38" s="72" customFormat="1" ht="72.599999999999994" customHeight="1" thickBot="1">
      <c r="A31" s="85">
        <v>1</v>
      </c>
      <c r="B31" s="86">
        <v>0</v>
      </c>
      <c r="C31" s="86">
        <v>0</v>
      </c>
      <c r="D31" s="86">
        <v>0</v>
      </c>
      <c r="E31" s="86">
        <v>0</v>
      </c>
      <c r="F31" s="87" t="s">
        <v>199</v>
      </c>
      <c r="G31" s="88" t="s">
        <v>113</v>
      </c>
      <c r="H31" s="88" t="s">
        <v>200</v>
      </c>
      <c r="I31" s="89">
        <v>0</v>
      </c>
      <c r="J31" s="89">
        <v>0</v>
      </c>
      <c r="K31" s="90">
        <f>I31+J31</f>
        <v>0</v>
      </c>
      <c r="L31" s="89">
        <v>0</v>
      </c>
      <c r="M31" s="89">
        <v>1</v>
      </c>
      <c r="N31" s="90">
        <f>L31+M31</f>
        <v>1</v>
      </c>
      <c r="O31" s="90">
        <f>K31+N31</f>
        <v>1</v>
      </c>
      <c r="P31" s="91"/>
      <c r="Q31" s="92" t="s">
        <v>201</v>
      </c>
      <c r="R31" s="93" t="s">
        <v>202</v>
      </c>
      <c r="S31" s="32">
        <v>0</v>
      </c>
      <c r="T31" s="33" t="str">
        <f t="shared" ref="T31:T57" si="0">IF(S31="","No hay ejecución",IF(AND(I31=0),"No hay Programación", S31/I31))</f>
        <v>No hay Programación</v>
      </c>
      <c r="U31" s="34" t="str">
        <f t="shared" ref="U31:U57" si="1">IF(T31="No hay ejecución","NA",IF(T31&gt;=90%,"De acuerdo con lo programado",IF(T31&gt;=50%,"Atraso Leve",IF(T31&lt;49.99%,"En riesgo en cumplimiento"))))</f>
        <v>De acuerdo con lo programado</v>
      </c>
      <c r="V31" s="34"/>
      <c r="W31" s="32">
        <v>0</v>
      </c>
      <c r="X31" s="33" t="str">
        <f>IF(W31="","No hay ejecución",IF(AND(J31=0),"No hay Programación", W31/J31))</f>
        <v>No hay Programación</v>
      </c>
      <c r="Y31" s="34" t="str">
        <f t="shared" ref="Y31:Y57" si="2">IF(X31="No hay ejecución","NA",IF(X31&gt;=90%,"De acuerdo con lo programado",IF(X31&gt;=50%,"Atraso Leve",IF(X31&lt;49.99%,"En riesgo en cumplimiento"))))</f>
        <v>De acuerdo con lo programado</v>
      </c>
      <c r="Z31" s="34"/>
      <c r="AA31" s="35">
        <v>0</v>
      </c>
      <c r="AB31" s="33" t="str">
        <f>IF(AA31="","No hay ejecución",IF(AND(L31=0),"No hay Programación", AA31/L31))</f>
        <v>No hay Programación</v>
      </c>
      <c r="AC31" s="34" t="str">
        <f t="shared" ref="AC31:AC57" si="3">IF(AB31="No hay ejecución","NA",IF(AB31&gt;=90%,"De acuerdo con lo programado",IF(AB31&gt;=50%,"Atraso Leve",IF(AB31&lt;49.99%,"En riesgo en cumplimiento"))))</f>
        <v>De acuerdo con lo programado</v>
      </c>
      <c r="AD31" s="36"/>
      <c r="AE31" s="32">
        <v>0.85</v>
      </c>
      <c r="AF31" s="33">
        <f>IF(AE31="","No hay ejecución",IF(AND(M31=0),"No hay Programación", AE31/M31))</f>
        <v>0.85</v>
      </c>
      <c r="AG31" s="34" t="str">
        <f>IF(AF31="No hay ejecución","NA",IF(AF31&gt;=90%,"De acuerdo con lo programado",IF(AF31&gt;=50%,"Atraso Leve",IF(AF31&lt;49.99%,"En riesgo en cumplimiento"))))</f>
        <v>Atraso Leve</v>
      </c>
      <c r="AH31" s="34" t="s">
        <v>203</v>
      </c>
      <c r="AI31" s="32">
        <f>AE31+AA31+W31+S31</f>
        <v>0.85</v>
      </c>
      <c r="AJ31" s="37">
        <f>IF(AI31="","No hay ejecución",IF(AND(O31=0),"No hay Programación", AI31/O31))</f>
        <v>0.85</v>
      </c>
      <c r="AK31" s="34" t="str">
        <f>IF(AI31="No hay ejecución","NA",IF(AI31&gt;=85%,"Cumplio",IF(AI31&lt;84.99%,"No cumplio")))</f>
        <v>Cumplio</v>
      </c>
      <c r="AL31" s="34" t="s">
        <v>203</v>
      </c>
    </row>
    <row r="32" spans="1:38" s="72" customFormat="1" ht="72.599999999999994" customHeight="1" thickTop="1" thickBot="1">
      <c r="A32" s="85">
        <f>A31+1</f>
        <v>2</v>
      </c>
      <c r="B32" s="86">
        <v>0</v>
      </c>
      <c r="C32" s="86">
        <v>0</v>
      </c>
      <c r="D32" s="86">
        <v>0</v>
      </c>
      <c r="E32" s="86">
        <v>0</v>
      </c>
      <c r="F32" s="87" t="s">
        <v>204</v>
      </c>
      <c r="G32" s="88" t="s">
        <v>113</v>
      </c>
      <c r="H32" s="88" t="s">
        <v>200</v>
      </c>
      <c r="I32" s="89">
        <v>0</v>
      </c>
      <c r="J32" s="89">
        <v>0</v>
      </c>
      <c r="K32" s="90">
        <f t="shared" ref="K32:K57" si="4">I32+J32</f>
        <v>0</v>
      </c>
      <c r="L32" s="89">
        <v>0</v>
      </c>
      <c r="M32" s="89">
        <v>1</v>
      </c>
      <c r="N32" s="90">
        <f t="shared" ref="N32:N57" si="5">L32+M32</f>
        <v>1</v>
      </c>
      <c r="O32" s="90">
        <f t="shared" ref="O32:O57" si="6">K32+N32</f>
        <v>1</v>
      </c>
      <c r="P32" s="91"/>
      <c r="Q32" s="92" t="s">
        <v>205</v>
      </c>
      <c r="R32" s="93" t="s">
        <v>206</v>
      </c>
      <c r="S32" s="32">
        <v>0</v>
      </c>
      <c r="T32" s="33" t="str">
        <f t="shared" si="0"/>
        <v>No hay Programación</v>
      </c>
      <c r="U32" s="34" t="str">
        <f t="shared" si="1"/>
        <v>De acuerdo con lo programado</v>
      </c>
      <c r="V32" s="34"/>
      <c r="W32" s="32">
        <v>0</v>
      </c>
      <c r="X32" s="33" t="str">
        <f t="shared" ref="X32:X57" si="7">IF(W32="","No hay ejecución",IF(AND(J32=0),"No hay Programación", W32/J32))</f>
        <v>No hay Programación</v>
      </c>
      <c r="Y32" s="34" t="str">
        <f t="shared" si="2"/>
        <v>De acuerdo con lo programado</v>
      </c>
      <c r="Z32" s="34"/>
      <c r="AA32" s="35">
        <v>0</v>
      </c>
      <c r="AB32" s="33" t="str">
        <f t="shared" ref="AB32:AB57" si="8">IF(AA32="","No hay ejecución",IF(AND(L32=0),"No hay Programación", AA32/L32))</f>
        <v>No hay Programación</v>
      </c>
      <c r="AC32" s="34" t="str">
        <f t="shared" si="3"/>
        <v>De acuerdo con lo programado</v>
      </c>
      <c r="AD32" s="36"/>
      <c r="AE32" s="32">
        <v>0</v>
      </c>
      <c r="AF32" s="33">
        <f t="shared" ref="AF32:AF57" si="9">IF(AE32="","No hay ejecución",IF(AND(M32=0),"No hay Programación", AE32/M32))</f>
        <v>0</v>
      </c>
      <c r="AG32" s="34" t="str">
        <f t="shared" ref="AG32:AG57" si="10">IF(AF32="No hay ejecución","NA",IF(AF32&gt;=90%,"De acuerdo con lo programado",IF(AF32&gt;=50%,"Atraso Leve",IF(AF32&lt;49.99%,"En riesgo en cumplimiento"))))</f>
        <v>En riesgo en cumplimiento</v>
      </c>
      <c r="AH32" s="34"/>
      <c r="AI32" s="32">
        <f t="shared" ref="AI32:AI73" si="11">AE32+AA32+W32+S32</f>
        <v>0</v>
      </c>
      <c r="AJ32" s="37">
        <f t="shared" ref="AJ32:AJ73" si="12">IF(AI32="","No hay ejecución",IF(AND(O32=0),"No hay Programación", AI32/O32))</f>
        <v>0</v>
      </c>
      <c r="AK32" s="34" t="str">
        <f t="shared" ref="AK32:AK73" si="13">IF(AI32="No hay ejecución","NA",IF(AI32&gt;=85%,"Cumplio",IF(AI32&lt;84.99%,"No cumplio")))</f>
        <v>No cumplio</v>
      </c>
      <c r="AL32" s="34" t="s">
        <v>207</v>
      </c>
    </row>
    <row r="33" spans="1:38" s="72" customFormat="1" ht="72.599999999999994" customHeight="1" thickTop="1" thickBot="1">
      <c r="A33" s="85">
        <f t="shared" ref="A33:A57" si="14">A32+1</f>
        <v>3</v>
      </c>
      <c r="B33" s="86">
        <v>0</v>
      </c>
      <c r="C33" s="86">
        <v>0</v>
      </c>
      <c r="D33" s="86">
        <v>0</v>
      </c>
      <c r="E33" s="86">
        <v>0</v>
      </c>
      <c r="F33" s="87" t="s">
        <v>208</v>
      </c>
      <c r="G33" s="88" t="s">
        <v>113</v>
      </c>
      <c r="H33" s="88" t="s">
        <v>200</v>
      </c>
      <c r="I33" s="89">
        <v>1</v>
      </c>
      <c r="J33" s="89">
        <v>0</v>
      </c>
      <c r="K33" s="90">
        <f t="shared" si="4"/>
        <v>1</v>
      </c>
      <c r="L33" s="89">
        <v>0</v>
      </c>
      <c r="M33" s="89">
        <v>0</v>
      </c>
      <c r="N33" s="90">
        <f t="shared" si="5"/>
        <v>0</v>
      </c>
      <c r="O33" s="90">
        <f t="shared" si="6"/>
        <v>1</v>
      </c>
      <c r="P33" s="91"/>
      <c r="Q33" s="92" t="s">
        <v>201</v>
      </c>
      <c r="R33" s="93" t="s">
        <v>209</v>
      </c>
      <c r="S33" s="32">
        <v>0</v>
      </c>
      <c r="T33" s="33">
        <f t="shared" si="0"/>
        <v>0</v>
      </c>
      <c r="U33" s="34" t="str">
        <f t="shared" si="1"/>
        <v>En riesgo en cumplimiento</v>
      </c>
      <c r="V33" s="31" t="s">
        <v>210</v>
      </c>
      <c r="W33" s="32">
        <v>0</v>
      </c>
      <c r="X33" s="33" t="str">
        <f t="shared" si="7"/>
        <v>No hay Programación</v>
      </c>
      <c r="Y33" s="34" t="str">
        <f t="shared" si="2"/>
        <v>De acuerdo con lo programado</v>
      </c>
      <c r="Z33" s="31" t="s">
        <v>211</v>
      </c>
      <c r="AA33" s="35">
        <v>1</v>
      </c>
      <c r="AB33" s="33" t="str">
        <f t="shared" si="8"/>
        <v>No hay Programación</v>
      </c>
      <c r="AC33" s="34" t="str">
        <f t="shared" si="3"/>
        <v>De acuerdo con lo programado</v>
      </c>
      <c r="AD33" s="36" t="s">
        <v>212</v>
      </c>
      <c r="AE33" s="32">
        <v>0</v>
      </c>
      <c r="AF33" s="33" t="str">
        <f t="shared" si="9"/>
        <v>No hay Programación</v>
      </c>
      <c r="AG33" s="34" t="str">
        <f t="shared" si="10"/>
        <v>De acuerdo con lo programado</v>
      </c>
      <c r="AH33" s="34"/>
      <c r="AI33" s="32">
        <f t="shared" si="11"/>
        <v>1</v>
      </c>
      <c r="AJ33" s="37">
        <f t="shared" si="12"/>
        <v>1</v>
      </c>
      <c r="AK33" s="34" t="str">
        <f t="shared" si="13"/>
        <v>Cumplio</v>
      </c>
      <c r="AL33" s="34" t="s">
        <v>213</v>
      </c>
    </row>
    <row r="34" spans="1:38" s="72" customFormat="1" ht="72.599999999999994" customHeight="1" thickTop="1" thickBot="1">
      <c r="A34" s="85">
        <f t="shared" si="14"/>
        <v>4</v>
      </c>
      <c r="B34" s="86">
        <v>0</v>
      </c>
      <c r="C34" s="86">
        <v>0</v>
      </c>
      <c r="D34" s="86">
        <v>0</v>
      </c>
      <c r="E34" s="86">
        <v>0</v>
      </c>
      <c r="F34" s="87" t="s">
        <v>214</v>
      </c>
      <c r="G34" s="88" t="s">
        <v>113</v>
      </c>
      <c r="H34" s="88" t="s">
        <v>200</v>
      </c>
      <c r="I34" s="89">
        <v>0</v>
      </c>
      <c r="J34" s="89">
        <v>1</v>
      </c>
      <c r="K34" s="90">
        <f t="shared" si="4"/>
        <v>1</v>
      </c>
      <c r="L34" s="89">
        <v>0</v>
      </c>
      <c r="M34" s="89">
        <v>0</v>
      </c>
      <c r="N34" s="90">
        <f t="shared" si="5"/>
        <v>0</v>
      </c>
      <c r="O34" s="90">
        <f t="shared" si="6"/>
        <v>1</v>
      </c>
      <c r="P34" s="91"/>
      <c r="Q34" s="92" t="s">
        <v>215</v>
      </c>
      <c r="R34" s="93" t="s">
        <v>209</v>
      </c>
      <c r="S34" s="32">
        <v>0</v>
      </c>
      <c r="T34" s="33" t="str">
        <f t="shared" si="0"/>
        <v>No hay Programación</v>
      </c>
      <c r="U34" s="34" t="str">
        <f t="shared" si="1"/>
        <v>De acuerdo con lo programado</v>
      </c>
      <c r="V34" s="31"/>
      <c r="W34" s="32">
        <v>0</v>
      </c>
      <c r="X34" s="33">
        <f t="shared" si="7"/>
        <v>0</v>
      </c>
      <c r="Y34" s="34" t="str">
        <f t="shared" si="2"/>
        <v>En riesgo en cumplimiento</v>
      </c>
      <c r="Z34" s="31" t="s">
        <v>216</v>
      </c>
      <c r="AA34" s="35">
        <v>0</v>
      </c>
      <c r="AB34" s="33" t="str">
        <f t="shared" si="8"/>
        <v>No hay Programación</v>
      </c>
      <c r="AC34" s="34" t="str">
        <f t="shared" si="3"/>
        <v>De acuerdo con lo programado</v>
      </c>
      <c r="AD34" s="36" t="s">
        <v>217</v>
      </c>
      <c r="AE34" s="32">
        <v>1</v>
      </c>
      <c r="AF34" s="33" t="str">
        <f t="shared" si="9"/>
        <v>No hay Programación</v>
      </c>
      <c r="AG34" s="34" t="str">
        <f t="shared" si="10"/>
        <v>De acuerdo con lo programado</v>
      </c>
      <c r="AH34" s="34" t="s">
        <v>218</v>
      </c>
      <c r="AI34" s="32">
        <f t="shared" si="11"/>
        <v>1</v>
      </c>
      <c r="AJ34" s="37">
        <f t="shared" si="12"/>
        <v>1</v>
      </c>
      <c r="AK34" s="34" t="str">
        <f t="shared" si="13"/>
        <v>Cumplio</v>
      </c>
      <c r="AL34" s="34" t="s">
        <v>218</v>
      </c>
    </row>
    <row r="35" spans="1:38" s="72" customFormat="1" ht="72.599999999999994" customHeight="1" thickTop="1" thickBot="1">
      <c r="A35" s="85">
        <f t="shared" si="14"/>
        <v>5</v>
      </c>
      <c r="B35" s="86">
        <v>0</v>
      </c>
      <c r="C35" s="86">
        <v>0</v>
      </c>
      <c r="D35" s="86">
        <v>0</v>
      </c>
      <c r="E35" s="86">
        <v>0</v>
      </c>
      <c r="F35" s="87" t="s">
        <v>219</v>
      </c>
      <c r="G35" s="88" t="s">
        <v>113</v>
      </c>
      <c r="H35" s="88" t="s">
        <v>200</v>
      </c>
      <c r="I35" s="89">
        <v>0</v>
      </c>
      <c r="J35" s="89">
        <v>0</v>
      </c>
      <c r="K35" s="90">
        <f t="shared" si="4"/>
        <v>0</v>
      </c>
      <c r="L35" s="89">
        <v>0</v>
      </c>
      <c r="M35" s="89">
        <v>1</v>
      </c>
      <c r="N35" s="90">
        <f t="shared" si="5"/>
        <v>1</v>
      </c>
      <c r="O35" s="90">
        <f t="shared" si="6"/>
        <v>1</v>
      </c>
      <c r="P35" s="91"/>
      <c r="Q35" s="92" t="s">
        <v>215</v>
      </c>
      <c r="R35" s="93" t="s">
        <v>220</v>
      </c>
      <c r="S35" s="32">
        <v>0</v>
      </c>
      <c r="T35" s="33" t="str">
        <f t="shared" si="0"/>
        <v>No hay Programación</v>
      </c>
      <c r="U35" s="34" t="str">
        <f t="shared" si="1"/>
        <v>De acuerdo con lo programado</v>
      </c>
      <c r="V35" s="34"/>
      <c r="W35" s="32">
        <v>0</v>
      </c>
      <c r="X35" s="33" t="str">
        <f t="shared" si="7"/>
        <v>No hay Programación</v>
      </c>
      <c r="Y35" s="34" t="str">
        <f t="shared" si="2"/>
        <v>De acuerdo con lo programado</v>
      </c>
      <c r="Z35" s="34"/>
      <c r="AA35" s="35">
        <v>0</v>
      </c>
      <c r="AB35" s="33" t="str">
        <f t="shared" si="8"/>
        <v>No hay Programación</v>
      </c>
      <c r="AC35" s="34" t="str">
        <f t="shared" si="3"/>
        <v>De acuerdo con lo programado</v>
      </c>
      <c r="AD35" s="36"/>
      <c r="AE35" s="32">
        <v>1</v>
      </c>
      <c r="AF35" s="33">
        <f t="shared" si="9"/>
        <v>1</v>
      </c>
      <c r="AG35" s="34" t="str">
        <f t="shared" si="10"/>
        <v>De acuerdo con lo programado</v>
      </c>
      <c r="AH35" s="34" t="s">
        <v>221</v>
      </c>
      <c r="AI35" s="32">
        <f t="shared" si="11"/>
        <v>1</v>
      </c>
      <c r="AJ35" s="37">
        <f t="shared" si="12"/>
        <v>1</v>
      </c>
      <c r="AK35" s="34" t="str">
        <f t="shared" si="13"/>
        <v>Cumplio</v>
      </c>
      <c r="AL35" s="34" t="s">
        <v>221</v>
      </c>
    </row>
    <row r="36" spans="1:38" s="72" customFormat="1" ht="72.599999999999994" customHeight="1" thickTop="1" thickBot="1">
      <c r="A36" s="85">
        <f t="shared" si="14"/>
        <v>6</v>
      </c>
      <c r="B36" s="86">
        <v>0</v>
      </c>
      <c r="C36" s="86">
        <v>0</v>
      </c>
      <c r="D36" s="86">
        <v>0</v>
      </c>
      <c r="E36" s="86">
        <v>0</v>
      </c>
      <c r="F36" s="87" t="s">
        <v>222</v>
      </c>
      <c r="G36" s="88" t="s">
        <v>113</v>
      </c>
      <c r="H36" s="88" t="s">
        <v>200</v>
      </c>
      <c r="I36" s="89">
        <v>0</v>
      </c>
      <c r="J36" s="89">
        <v>0</v>
      </c>
      <c r="K36" s="90">
        <f t="shared" si="4"/>
        <v>0</v>
      </c>
      <c r="L36" s="89">
        <v>0</v>
      </c>
      <c r="M36" s="89">
        <v>1</v>
      </c>
      <c r="N36" s="90">
        <f t="shared" si="5"/>
        <v>1</v>
      </c>
      <c r="O36" s="90">
        <f t="shared" si="6"/>
        <v>1</v>
      </c>
      <c r="P36" s="91"/>
      <c r="Q36" s="92" t="s">
        <v>205</v>
      </c>
      <c r="R36" s="93" t="s">
        <v>223</v>
      </c>
      <c r="S36" s="32">
        <v>0</v>
      </c>
      <c r="T36" s="33" t="str">
        <f t="shared" si="0"/>
        <v>No hay Programación</v>
      </c>
      <c r="U36" s="34" t="str">
        <f t="shared" si="1"/>
        <v>De acuerdo con lo programado</v>
      </c>
      <c r="V36" s="34"/>
      <c r="W36" s="32">
        <v>0</v>
      </c>
      <c r="X36" s="33" t="str">
        <f t="shared" si="7"/>
        <v>No hay Programación</v>
      </c>
      <c r="Y36" s="34" t="str">
        <f t="shared" si="2"/>
        <v>De acuerdo con lo programado</v>
      </c>
      <c r="Z36" s="34"/>
      <c r="AA36" s="35">
        <v>0</v>
      </c>
      <c r="AB36" s="33" t="str">
        <f t="shared" si="8"/>
        <v>No hay Programación</v>
      </c>
      <c r="AC36" s="34" t="str">
        <f t="shared" si="3"/>
        <v>De acuerdo con lo programado</v>
      </c>
      <c r="AD36" s="36"/>
      <c r="AE36" s="32">
        <v>0.7</v>
      </c>
      <c r="AF36" s="33">
        <f t="shared" si="9"/>
        <v>0.7</v>
      </c>
      <c r="AG36" s="34" t="str">
        <f t="shared" si="10"/>
        <v>Atraso Leve</v>
      </c>
      <c r="AH36" s="34" t="s">
        <v>224</v>
      </c>
      <c r="AI36" s="32">
        <f t="shared" si="11"/>
        <v>0.7</v>
      </c>
      <c r="AJ36" s="37">
        <f t="shared" si="12"/>
        <v>0.7</v>
      </c>
      <c r="AK36" s="34" t="str">
        <f t="shared" si="13"/>
        <v>No cumplio</v>
      </c>
      <c r="AL36" s="34" t="s">
        <v>225</v>
      </c>
    </row>
    <row r="37" spans="1:38" s="72" customFormat="1" ht="72.599999999999994" customHeight="1" thickTop="1" thickBot="1">
      <c r="A37" s="85">
        <f t="shared" si="14"/>
        <v>7</v>
      </c>
      <c r="B37" s="86">
        <v>0</v>
      </c>
      <c r="C37" s="86">
        <v>0</v>
      </c>
      <c r="D37" s="86">
        <v>0</v>
      </c>
      <c r="E37" s="86">
        <v>0</v>
      </c>
      <c r="F37" s="87" t="s">
        <v>226</v>
      </c>
      <c r="G37" s="88" t="s">
        <v>113</v>
      </c>
      <c r="H37" s="88" t="s">
        <v>200</v>
      </c>
      <c r="I37" s="89">
        <v>1</v>
      </c>
      <c r="J37" s="89">
        <v>0</v>
      </c>
      <c r="K37" s="90">
        <f t="shared" si="4"/>
        <v>1</v>
      </c>
      <c r="L37" s="89">
        <v>0</v>
      </c>
      <c r="M37" s="89">
        <v>0</v>
      </c>
      <c r="N37" s="90">
        <f t="shared" si="5"/>
        <v>0</v>
      </c>
      <c r="O37" s="90">
        <f t="shared" si="6"/>
        <v>1</v>
      </c>
      <c r="P37" s="91"/>
      <c r="Q37" s="92" t="s">
        <v>227</v>
      </c>
      <c r="R37" s="93" t="s">
        <v>228</v>
      </c>
      <c r="S37" s="32">
        <v>1</v>
      </c>
      <c r="T37" s="33">
        <f t="shared" si="0"/>
        <v>1</v>
      </c>
      <c r="U37" s="34" t="str">
        <f t="shared" si="1"/>
        <v>De acuerdo con lo programado</v>
      </c>
      <c r="V37" s="31" t="s">
        <v>229</v>
      </c>
      <c r="W37" s="32">
        <v>0</v>
      </c>
      <c r="X37" s="33" t="str">
        <f t="shared" si="7"/>
        <v>No hay Programación</v>
      </c>
      <c r="Y37" s="34" t="str">
        <f t="shared" si="2"/>
        <v>De acuerdo con lo programado</v>
      </c>
      <c r="Z37" s="31"/>
      <c r="AA37" s="35">
        <v>0</v>
      </c>
      <c r="AB37" s="33" t="str">
        <f t="shared" si="8"/>
        <v>No hay Programación</v>
      </c>
      <c r="AC37" s="34" t="str">
        <f t="shared" si="3"/>
        <v>De acuerdo con lo programado</v>
      </c>
      <c r="AD37" s="36"/>
      <c r="AE37" s="32">
        <v>0</v>
      </c>
      <c r="AF37" s="33" t="str">
        <f t="shared" si="9"/>
        <v>No hay Programación</v>
      </c>
      <c r="AG37" s="34" t="str">
        <f t="shared" si="10"/>
        <v>De acuerdo con lo programado</v>
      </c>
      <c r="AH37" s="34"/>
      <c r="AI37" s="32">
        <f t="shared" si="11"/>
        <v>1</v>
      </c>
      <c r="AJ37" s="37">
        <f t="shared" si="12"/>
        <v>1</v>
      </c>
      <c r="AK37" s="34" t="str">
        <f t="shared" si="13"/>
        <v>Cumplio</v>
      </c>
      <c r="AL37" s="34" t="s">
        <v>229</v>
      </c>
    </row>
    <row r="38" spans="1:38" s="72" customFormat="1" ht="72.599999999999994" customHeight="1" thickTop="1" thickBot="1">
      <c r="A38" s="85">
        <f t="shared" si="14"/>
        <v>8</v>
      </c>
      <c r="B38" s="86">
        <v>0</v>
      </c>
      <c r="C38" s="86">
        <v>0</v>
      </c>
      <c r="D38" s="86">
        <v>0</v>
      </c>
      <c r="E38" s="86">
        <v>0</v>
      </c>
      <c r="F38" s="87" t="s">
        <v>230</v>
      </c>
      <c r="G38" s="88" t="s">
        <v>113</v>
      </c>
      <c r="H38" s="88" t="s">
        <v>200</v>
      </c>
      <c r="I38" s="89">
        <v>0</v>
      </c>
      <c r="J38" s="89">
        <v>1</v>
      </c>
      <c r="K38" s="90">
        <f t="shared" si="4"/>
        <v>1</v>
      </c>
      <c r="L38" s="89">
        <v>0</v>
      </c>
      <c r="M38" s="89">
        <v>0</v>
      </c>
      <c r="N38" s="90">
        <f t="shared" si="5"/>
        <v>0</v>
      </c>
      <c r="O38" s="90">
        <f t="shared" si="6"/>
        <v>1</v>
      </c>
      <c r="P38" s="91"/>
      <c r="Q38" s="92" t="s">
        <v>227</v>
      </c>
      <c r="R38" s="93" t="s">
        <v>228</v>
      </c>
      <c r="S38" s="32">
        <v>0</v>
      </c>
      <c r="T38" s="33" t="str">
        <f t="shared" si="0"/>
        <v>No hay Programación</v>
      </c>
      <c r="U38" s="34" t="str">
        <f t="shared" si="1"/>
        <v>De acuerdo con lo programado</v>
      </c>
      <c r="V38" s="31"/>
      <c r="W38" s="32">
        <v>1</v>
      </c>
      <c r="X38" s="33">
        <f t="shared" si="7"/>
        <v>1</v>
      </c>
      <c r="Y38" s="34" t="str">
        <f t="shared" si="2"/>
        <v>De acuerdo con lo programado</v>
      </c>
      <c r="Z38" s="31" t="s">
        <v>231</v>
      </c>
      <c r="AA38" s="35">
        <v>0</v>
      </c>
      <c r="AB38" s="33" t="str">
        <f t="shared" si="8"/>
        <v>No hay Programación</v>
      </c>
      <c r="AC38" s="34" t="str">
        <f t="shared" si="3"/>
        <v>De acuerdo con lo programado</v>
      </c>
      <c r="AD38" s="36"/>
      <c r="AE38" s="32">
        <v>0</v>
      </c>
      <c r="AF38" s="33" t="str">
        <f t="shared" si="9"/>
        <v>No hay Programación</v>
      </c>
      <c r="AG38" s="34" t="str">
        <f t="shared" si="10"/>
        <v>De acuerdo con lo programado</v>
      </c>
      <c r="AH38" s="34"/>
      <c r="AI38" s="32">
        <f t="shared" si="11"/>
        <v>1</v>
      </c>
      <c r="AJ38" s="37">
        <f t="shared" si="12"/>
        <v>1</v>
      </c>
      <c r="AK38" s="34" t="str">
        <f t="shared" si="13"/>
        <v>Cumplio</v>
      </c>
      <c r="AL38" s="34" t="s">
        <v>231</v>
      </c>
    </row>
    <row r="39" spans="1:38" s="72" customFormat="1" ht="72.599999999999994" customHeight="1" thickTop="1" thickBot="1">
      <c r="A39" s="85">
        <f t="shared" si="14"/>
        <v>9</v>
      </c>
      <c r="B39" s="86">
        <v>0</v>
      </c>
      <c r="C39" s="86">
        <v>0</v>
      </c>
      <c r="D39" s="86">
        <v>0</v>
      </c>
      <c r="E39" s="86">
        <v>0</v>
      </c>
      <c r="F39" s="87" t="s">
        <v>232</v>
      </c>
      <c r="G39" s="88" t="s">
        <v>233</v>
      </c>
      <c r="H39" s="88" t="s">
        <v>234</v>
      </c>
      <c r="I39" s="89">
        <v>0</v>
      </c>
      <c r="J39" s="89">
        <v>0</v>
      </c>
      <c r="K39" s="90">
        <f t="shared" si="4"/>
        <v>0</v>
      </c>
      <c r="L39" s="89">
        <v>1</v>
      </c>
      <c r="M39" s="89">
        <v>1</v>
      </c>
      <c r="N39" s="90">
        <f t="shared" si="5"/>
        <v>2</v>
      </c>
      <c r="O39" s="90">
        <f t="shared" si="6"/>
        <v>2</v>
      </c>
      <c r="P39" s="91"/>
      <c r="Q39" s="92" t="s">
        <v>235</v>
      </c>
      <c r="R39" s="93" t="s">
        <v>228</v>
      </c>
      <c r="S39" s="32">
        <v>0</v>
      </c>
      <c r="T39" s="33" t="str">
        <f t="shared" si="0"/>
        <v>No hay Programación</v>
      </c>
      <c r="U39" s="34" t="str">
        <f t="shared" si="1"/>
        <v>De acuerdo con lo programado</v>
      </c>
      <c r="V39" s="34"/>
      <c r="W39" s="32">
        <v>0</v>
      </c>
      <c r="X39" s="33" t="str">
        <f t="shared" si="7"/>
        <v>No hay Programación</v>
      </c>
      <c r="Y39" s="34" t="str">
        <f t="shared" si="2"/>
        <v>De acuerdo con lo programado</v>
      </c>
      <c r="Z39" s="34"/>
      <c r="AA39" s="35">
        <v>1</v>
      </c>
      <c r="AB39" s="33">
        <f t="shared" si="8"/>
        <v>1</v>
      </c>
      <c r="AC39" s="34" t="str">
        <f t="shared" si="3"/>
        <v>De acuerdo con lo programado</v>
      </c>
      <c r="AD39" s="36" t="s">
        <v>236</v>
      </c>
      <c r="AE39" s="32">
        <v>1</v>
      </c>
      <c r="AF39" s="33">
        <f t="shared" si="9"/>
        <v>1</v>
      </c>
      <c r="AG39" s="34" t="str">
        <f t="shared" si="10"/>
        <v>De acuerdo con lo programado</v>
      </c>
      <c r="AH39" s="34" t="s">
        <v>237</v>
      </c>
      <c r="AI39" s="32">
        <f t="shared" si="11"/>
        <v>2</v>
      </c>
      <c r="AJ39" s="37">
        <f t="shared" si="12"/>
        <v>1</v>
      </c>
      <c r="AK39" s="34" t="str">
        <f t="shared" si="13"/>
        <v>Cumplio</v>
      </c>
      <c r="AL39" s="34" t="s">
        <v>237</v>
      </c>
    </row>
    <row r="40" spans="1:38" s="72" customFormat="1" ht="72.599999999999994" customHeight="1" thickTop="1" thickBot="1">
      <c r="A40" s="85">
        <f t="shared" si="14"/>
        <v>10</v>
      </c>
      <c r="B40" s="86">
        <v>0</v>
      </c>
      <c r="C40" s="86">
        <v>0</v>
      </c>
      <c r="D40" s="86">
        <v>0</v>
      </c>
      <c r="E40" s="86">
        <v>0</v>
      </c>
      <c r="F40" s="87" t="s">
        <v>238</v>
      </c>
      <c r="G40" s="88" t="s">
        <v>239</v>
      </c>
      <c r="H40" s="88" t="s">
        <v>234</v>
      </c>
      <c r="I40" s="89">
        <v>0</v>
      </c>
      <c r="J40" s="89">
        <v>0</v>
      </c>
      <c r="K40" s="90">
        <f t="shared" si="4"/>
        <v>0</v>
      </c>
      <c r="L40" s="89">
        <v>0</v>
      </c>
      <c r="M40" s="89">
        <v>1</v>
      </c>
      <c r="N40" s="90">
        <f t="shared" si="5"/>
        <v>1</v>
      </c>
      <c r="O40" s="90">
        <f t="shared" si="6"/>
        <v>1</v>
      </c>
      <c r="P40" s="91"/>
      <c r="Q40" s="92" t="s">
        <v>235</v>
      </c>
      <c r="R40" s="93" t="s">
        <v>228</v>
      </c>
      <c r="S40" s="32">
        <v>0</v>
      </c>
      <c r="T40" s="33" t="str">
        <f t="shared" si="0"/>
        <v>No hay Programación</v>
      </c>
      <c r="U40" s="34" t="str">
        <f t="shared" si="1"/>
        <v>De acuerdo con lo programado</v>
      </c>
      <c r="V40" s="34"/>
      <c r="W40" s="32">
        <v>0</v>
      </c>
      <c r="X40" s="33" t="str">
        <f t="shared" si="7"/>
        <v>No hay Programación</v>
      </c>
      <c r="Y40" s="34" t="str">
        <f t="shared" si="2"/>
        <v>De acuerdo con lo programado</v>
      </c>
      <c r="Z40" s="34"/>
      <c r="AA40" s="35">
        <v>0</v>
      </c>
      <c r="AB40" s="33" t="str">
        <f t="shared" si="8"/>
        <v>No hay Programación</v>
      </c>
      <c r="AC40" s="34" t="str">
        <f t="shared" si="3"/>
        <v>De acuerdo con lo programado</v>
      </c>
      <c r="AD40" s="36"/>
      <c r="AE40" s="32">
        <v>1</v>
      </c>
      <c r="AF40" s="33">
        <f t="shared" si="9"/>
        <v>1</v>
      </c>
      <c r="AG40" s="34" t="str">
        <f t="shared" si="10"/>
        <v>De acuerdo con lo programado</v>
      </c>
      <c r="AH40" s="34" t="s">
        <v>240</v>
      </c>
      <c r="AI40" s="32">
        <f t="shared" si="11"/>
        <v>1</v>
      </c>
      <c r="AJ40" s="37">
        <f t="shared" si="12"/>
        <v>1</v>
      </c>
      <c r="AK40" s="34" t="str">
        <f t="shared" si="13"/>
        <v>Cumplio</v>
      </c>
      <c r="AL40" s="34" t="s">
        <v>240</v>
      </c>
    </row>
    <row r="41" spans="1:38" s="72" customFormat="1" ht="72.599999999999994" customHeight="1" thickTop="1" thickBot="1">
      <c r="A41" s="85">
        <f t="shared" si="14"/>
        <v>11</v>
      </c>
      <c r="B41" s="86">
        <v>0</v>
      </c>
      <c r="C41" s="86">
        <v>0</v>
      </c>
      <c r="D41" s="86">
        <v>0</v>
      </c>
      <c r="E41" s="86">
        <v>0</v>
      </c>
      <c r="F41" s="87" t="s">
        <v>241</v>
      </c>
      <c r="G41" s="88" t="s">
        <v>239</v>
      </c>
      <c r="H41" s="88" t="s">
        <v>144</v>
      </c>
      <c r="I41" s="89">
        <v>0</v>
      </c>
      <c r="J41" s="89">
        <v>0</v>
      </c>
      <c r="K41" s="90">
        <f t="shared" si="4"/>
        <v>0</v>
      </c>
      <c r="L41" s="89">
        <v>0</v>
      </c>
      <c r="M41" s="89">
        <v>1</v>
      </c>
      <c r="N41" s="90">
        <f t="shared" si="5"/>
        <v>1</v>
      </c>
      <c r="O41" s="90">
        <f t="shared" si="6"/>
        <v>1</v>
      </c>
      <c r="P41" s="91"/>
      <c r="Q41" s="92" t="s">
        <v>235</v>
      </c>
      <c r="R41" s="93" t="s">
        <v>242</v>
      </c>
      <c r="S41" s="32">
        <v>0</v>
      </c>
      <c r="T41" s="33" t="str">
        <f t="shared" si="0"/>
        <v>No hay Programación</v>
      </c>
      <c r="U41" s="34" t="str">
        <f t="shared" si="1"/>
        <v>De acuerdo con lo programado</v>
      </c>
      <c r="V41" s="34"/>
      <c r="W41" s="32">
        <v>0</v>
      </c>
      <c r="X41" s="33" t="str">
        <f t="shared" si="7"/>
        <v>No hay Programación</v>
      </c>
      <c r="Y41" s="34" t="str">
        <f t="shared" si="2"/>
        <v>De acuerdo con lo programado</v>
      </c>
      <c r="Z41" s="34"/>
      <c r="AA41" s="35">
        <v>0</v>
      </c>
      <c r="AB41" s="33" t="str">
        <f t="shared" si="8"/>
        <v>No hay Programación</v>
      </c>
      <c r="AC41" s="34" t="str">
        <f t="shared" si="3"/>
        <v>De acuerdo con lo programado</v>
      </c>
      <c r="AD41" s="36"/>
      <c r="AE41" s="32">
        <v>1</v>
      </c>
      <c r="AF41" s="33">
        <f t="shared" si="9"/>
        <v>1</v>
      </c>
      <c r="AG41" s="34" t="str">
        <f t="shared" si="10"/>
        <v>De acuerdo con lo programado</v>
      </c>
      <c r="AH41" s="34" t="s">
        <v>243</v>
      </c>
      <c r="AI41" s="32">
        <f t="shared" si="11"/>
        <v>1</v>
      </c>
      <c r="AJ41" s="37">
        <f t="shared" si="12"/>
        <v>1</v>
      </c>
      <c r="AK41" s="34" t="str">
        <f t="shared" si="13"/>
        <v>Cumplio</v>
      </c>
      <c r="AL41" s="34" t="s">
        <v>243</v>
      </c>
    </row>
    <row r="42" spans="1:38" s="72" customFormat="1" ht="72.599999999999994" customHeight="1" thickTop="1" thickBot="1">
      <c r="A42" s="85">
        <f t="shared" si="14"/>
        <v>12</v>
      </c>
      <c r="B42" s="86">
        <v>0</v>
      </c>
      <c r="C42" s="86">
        <v>0</v>
      </c>
      <c r="D42" s="86">
        <v>0</v>
      </c>
      <c r="E42" s="86">
        <v>0</v>
      </c>
      <c r="F42" s="87" t="s">
        <v>244</v>
      </c>
      <c r="G42" s="88" t="s">
        <v>233</v>
      </c>
      <c r="H42" s="88" t="s">
        <v>144</v>
      </c>
      <c r="I42" s="89">
        <v>1</v>
      </c>
      <c r="J42" s="89">
        <v>0</v>
      </c>
      <c r="K42" s="90">
        <f t="shared" si="4"/>
        <v>1</v>
      </c>
      <c r="L42" s="89">
        <v>0</v>
      </c>
      <c r="M42" s="89">
        <v>0</v>
      </c>
      <c r="N42" s="90">
        <f t="shared" si="5"/>
        <v>0</v>
      </c>
      <c r="O42" s="90">
        <f t="shared" si="6"/>
        <v>1</v>
      </c>
      <c r="P42" s="91"/>
      <c r="Q42" s="92" t="s">
        <v>235</v>
      </c>
      <c r="R42" s="93" t="s">
        <v>242</v>
      </c>
      <c r="S42" s="32">
        <v>1</v>
      </c>
      <c r="T42" s="33">
        <f t="shared" si="0"/>
        <v>1</v>
      </c>
      <c r="U42" s="34" t="str">
        <f t="shared" si="1"/>
        <v>De acuerdo con lo programado</v>
      </c>
      <c r="V42" s="31" t="s">
        <v>245</v>
      </c>
      <c r="W42" s="32">
        <v>0</v>
      </c>
      <c r="X42" s="33" t="str">
        <f t="shared" si="7"/>
        <v>No hay Programación</v>
      </c>
      <c r="Y42" s="34" t="str">
        <f t="shared" si="2"/>
        <v>De acuerdo con lo programado</v>
      </c>
      <c r="Z42" s="31"/>
      <c r="AA42" s="35">
        <v>0</v>
      </c>
      <c r="AB42" s="33" t="str">
        <f t="shared" si="8"/>
        <v>No hay Programación</v>
      </c>
      <c r="AC42" s="34" t="str">
        <f t="shared" si="3"/>
        <v>De acuerdo con lo programado</v>
      </c>
      <c r="AD42" s="36"/>
      <c r="AE42" s="32">
        <v>0</v>
      </c>
      <c r="AF42" s="33" t="str">
        <f t="shared" si="9"/>
        <v>No hay Programación</v>
      </c>
      <c r="AG42" s="34" t="str">
        <f t="shared" si="10"/>
        <v>De acuerdo con lo programado</v>
      </c>
      <c r="AH42" s="34"/>
      <c r="AI42" s="32">
        <f t="shared" si="11"/>
        <v>1</v>
      </c>
      <c r="AJ42" s="37">
        <f t="shared" si="12"/>
        <v>1</v>
      </c>
      <c r="AK42" s="34" t="str">
        <f t="shared" si="13"/>
        <v>Cumplio</v>
      </c>
      <c r="AL42" s="34" t="s">
        <v>245</v>
      </c>
    </row>
    <row r="43" spans="1:38" s="72" customFormat="1" ht="72.599999999999994" customHeight="1" thickTop="1" thickBot="1">
      <c r="A43" s="85">
        <f t="shared" si="14"/>
        <v>13</v>
      </c>
      <c r="B43" s="86">
        <v>0</v>
      </c>
      <c r="C43" s="86">
        <v>0</v>
      </c>
      <c r="D43" s="86">
        <v>0</v>
      </c>
      <c r="E43" s="86">
        <v>0</v>
      </c>
      <c r="F43" s="87" t="s">
        <v>246</v>
      </c>
      <c r="G43" s="88" t="s">
        <v>233</v>
      </c>
      <c r="H43" s="88" t="s">
        <v>144</v>
      </c>
      <c r="I43" s="89">
        <v>1</v>
      </c>
      <c r="J43" s="89">
        <v>1</v>
      </c>
      <c r="K43" s="90">
        <f t="shared" si="4"/>
        <v>2</v>
      </c>
      <c r="L43" s="89">
        <v>1</v>
      </c>
      <c r="M43" s="89">
        <v>1</v>
      </c>
      <c r="N43" s="90">
        <f t="shared" si="5"/>
        <v>2</v>
      </c>
      <c r="O43" s="90">
        <f t="shared" si="6"/>
        <v>4</v>
      </c>
      <c r="P43" s="91"/>
      <c r="Q43" s="92" t="s">
        <v>235</v>
      </c>
      <c r="R43" s="93" t="s">
        <v>242</v>
      </c>
      <c r="S43" s="32">
        <v>1</v>
      </c>
      <c r="T43" s="33">
        <f t="shared" si="0"/>
        <v>1</v>
      </c>
      <c r="U43" s="34" t="str">
        <f t="shared" si="1"/>
        <v>De acuerdo con lo programado</v>
      </c>
      <c r="V43" s="31" t="s">
        <v>247</v>
      </c>
      <c r="W43" s="32">
        <v>1</v>
      </c>
      <c r="X43" s="33">
        <f t="shared" si="7"/>
        <v>1</v>
      </c>
      <c r="Y43" s="34" t="str">
        <f t="shared" si="2"/>
        <v>De acuerdo con lo programado</v>
      </c>
      <c r="Z43" s="31" t="s">
        <v>248</v>
      </c>
      <c r="AA43" s="35">
        <v>1</v>
      </c>
      <c r="AB43" s="33">
        <f t="shared" si="8"/>
        <v>1</v>
      </c>
      <c r="AC43" s="34" t="str">
        <f t="shared" si="3"/>
        <v>De acuerdo con lo programado</v>
      </c>
      <c r="AD43" s="36" t="s">
        <v>249</v>
      </c>
      <c r="AE43" s="32">
        <v>1</v>
      </c>
      <c r="AF43" s="33">
        <f t="shared" si="9"/>
        <v>1</v>
      </c>
      <c r="AG43" s="34" t="str">
        <f t="shared" si="10"/>
        <v>De acuerdo con lo programado</v>
      </c>
      <c r="AH43" s="34" t="s">
        <v>250</v>
      </c>
      <c r="AI43" s="32">
        <f t="shared" si="11"/>
        <v>4</v>
      </c>
      <c r="AJ43" s="37">
        <f t="shared" si="12"/>
        <v>1</v>
      </c>
      <c r="AK43" s="34" t="str">
        <f t="shared" si="13"/>
        <v>Cumplio</v>
      </c>
      <c r="AL43" s="34" t="s">
        <v>251</v>
      </c>
    </row>
    <row r="44" spans="1:38" s="72" customFormat="1" ht="72.599999999999994" customHeight="1" thickTop="1" thickBot="1">
      <c r="A44" s="85">
        <f t="shared" si="14"/>
        <v>14</v>
      </c>
      <c r="B44" s="86">
        <v>0</v>
      </c>
      <c r="C44" s="86">
        <v>0</v>
      </c>
      <c r="D44" s="86">
        <v>0</v>
      </c>
      <c r="E44" s="86">
        <v>0</v>
      </c>
      <c r="F44" s="87" t="s">
        <v>252</v>
      </c>
      <c r="G44" s="88" t="s">
        <v>253</v>
      </c>
      <c r="H44" s="88" t="s">
        <v>159</v>
      </c>
      <c r="I44" s="89">
        <v>0</v>
      </c>
      <c r="J44" s="89">
        <v>0</v>
      </c>
      <c r="K44" s="90">
        <f t="shared" si="4"/>
        <v>0</v>
      </c>
      <c r="L44" s="89">
        <v>0</v>
      </c>
      <c r="M44" s="89">
        <v>1</v>
      </c>
      <c r="N44" s="90">
        <f t="shared" si="5"/>
        <v>1</v>
      </c>
      <c r="O44" s="90">
        <f t="shared" si="6"/>
        <v>1</v>
      </c>
      <c r="P44" s="91"/>
      <c r="Q44" s="92" t="s">
        <v>254</v>
      </c>
      <c r="R44" s="93" t="s">
        <v>255</v>
      </c>
      <c r="S44" s="32">
        <v>0</v>
      </c>
      <c r="T44" s="33" t="str">
        <f t="shared" si="0"/>
        <v>No hay Programación</v>
      </c>
      <c r="U44" s="34" t="str">
        <f t="shared" si="1"/>
        <v>De acuerdo con lo programado</v>
      </c>
      <c r="V44" s="34"/>
      <c r="W44" s="32">
        <v>0</v>
      </c>
      <c r="X44" s="33" t="str">
        <f t="shared" si="7"/>
        <v>No hay Programación</v>
      </c>
      <c r="Y44" s="34" t="str">
        <f t="shared" si="2"/>
        <v>De acuerdo con lo programado</v>
      </c>
      <c r="Z44" s="34"/>
      <c r="AA44" s="35">
        <v>0</v>
      </c>
      <c r="AB44" s="33" t="str">
        <f t="shared" si="8"/>
        <v>No hay Programación</v>
      </c>
      <c r="AC44" s="34" t="str">
        <f t="shared" si="3"/>
        <v>De acuerdo con lo programado</v>
      </c>
      <c r="AD44" s="36"/>
      <c r="AE44" s="32">
        <v>1</v>
      </c>
      <c r="AF44" s="33">
        <f t="shared" si="9"/>
        <v>1</v>
      </c>
      <c r="AG44" s="34" t="str">
        <f t="shared" si="10"/>
        <v>De acuerdo con lo programado</v>
      </c>
      <c r="AH44" s="34" t="s">
        <v>256</v>
      </c>
      <c r="AI44" s="32">
        <f t="shared" si="11"/>
        <v>1</v>
      </c>
      <c r="AJ44" s="37">
        <f t="shared" si="12"/>
        <v>1</v>
      </c>
      <c r="AK44" s="34" t="str">
        <f t="shared" si="13"/>
        <v>Cumplio</v>
      </c>
      <c r="AL44" s="34" t="s">
        <v>256</v>
      </c>
    </row>
    <row r="45" spans="1:38" s="72" customFormat="1" ht="72.599999999999994" customHeight="1" thickTop="1" thickBot="1">
      <c r="A45" s="85">
        <f t="shared" si="14"/>
        <v>15</v>
      </c>
      <c r="B45" s="86">
        <v>0</v>
      </c>
      <c r="C45" s="86">
        <v>0</v>
      </c>
      <c r="D45" s="86">
        <v>0</v>
      </c>
      <c r="E45" s="86">
        <v>0</v>
      </c>
      <c r="F45" s="87" t="s">
        <v>257</v>
      </c>
      <c r="G45" s="88" t="s">
        <v>158</v>
      </c>
      <c r="H45" s="88" t="s">
        <v>159</v>
      </c>
      <c r="I45" s="89">
        <v>0</v>
      </c>
      <c r="J45" s="89">
        <v>1</v>
      </c>
      <c r="K45" s="90">
        <f t="shared" si="4"/>
        <v>1</v>
      </c>
      <c r="L45" s="89">
        <v>0</v>
      </c>
      <c r="M45" s="89">
        <v>0</v>
      </c>
      <c r="N45" s="90">
        <f t="shared" si="5"/>
        <v>0</v>
      </c>
      <c r="O45" s="90">
        <f t="shared" si="6"/>
        <v>1</v>
      </c>
      <c r="P45" s="91"/>
      <c r="Q45" s="92" t="s">
        <v>254</v>
      </c>
      <c r="R45" s="93" t="s">
        <v>258</v>
      </c>
      <c r="S45" s="32">
        <v>0</v>
      </c>
      <c r="T45" s="33" t="str">
        <f t="shared" si="0"/>
        <v>No hay Programación</v>
      </c>
      <c r="U45" s="34" t="str">
        <f t="shared" si="1"/>
        <v>De acuerdo con lo programado</v>
      </c>
      <c r="V45" s="31"/>
      <c r="W45" s="32">
        <v>0</v>
      </c>
      <c r="X45" s="33">
        <f t="shared" si="7"/>
        <v>0</v>
      </c>
      <c r="Y45" s="34" t="str">
        <f t="shared" si="2"/>
        <v>En riesgo en cumplimiento</v>
      </c>
      <c r="Z45" s="31"/>
      <c r="AA45" s="35">
        <v>0</v>
      </c>
      <c r="AB45" s="33" t="str">
        <f t="shared" si="8"/>
        <v>No hay Programación</v>
      </c>
      <c r="AC45" s="34" t="str">
        <f t="shared" si="3"/>
        <v>De acuerdo con lo programado</v>
      </c>
      <c r="AD45" s="36"/>
      <c r="AE45" s="32">
        <v>1</v>
      </c>
      <c r="AF45" s="33" t="str">
        <f t="shared" si="9"/>
        <v>No hay Programación</v>
      </c>
      <c r="AG45" s="34" t="str">
        <f t="shared" si="10"/>
        <v>De acuerdo con lo programado</v>
      </c>
      <c r="AH45" s="34" t="s">
        <v>259</v>
      </c>
      <c r="AI45" s="32">
        <f t="shared" si="11"/>
        <v>1</v>
      </c>
      <c r="AJ45" s="37">
        <f t="shared" si="12"/>
        <v>1</v>
      </c>
      <c r="AK45" s="34" t="str">
        <f t="shared" si="13"/>
        <v>Cumplio</v>
      </c>
      <c r="AL45" s="34" t="s">
        <v>259</v>
      </c>
    </row>
    <row r="46" spans="1:38" s="72" customFormat="1" ht="72.599999999999994" customHeight="1" thickTop="1" thickBot="1">
      <c r="A46" s="85">
        <f t="shared" si="14"/>
        <v>16</v>
      </c>
      <c r="B46" s="86">
        <v>0</v>
      </c>
      <c r="C46" s="86">
        <v>0</v>
      </c>
      <c r="D46" s="86">
        <v>0</v>
      </c>
      <c r="E46" s="86">
        <v>0</v>
      </c>
      <c r="F46" s="87" t="s">
        <v>260</v>
      </c>
      <c r="G46" s="88" t="s">
        <v>253</v>
      </c>
      <c r="H46" s="88" t="s">
        <v>144</v>
      </c>
      <c r="I46" s="89">
        <v>0</v>
      </c>
      <c r="J46" s="89">
        <v>0</v>
      </c>
      <c r="K46" s="90">
        <f t="shared" si="4"/>
        <v>0</v>
      </c>
      <c r="L46" s="89">
        <v>0</v>
      </c>
      <c r="M46" s="89">
        <v>1</v>
      </c>
      <c r="N46" s="90">
        <f t="shared" si="5"/>
        <v>1</v>
      </c>
      <c r="O46" s="90">
        <f t="shared" si="6"/>
        <v>1</v>
      </c>
      <c r="P46" s="91"/>
      <c r="Q46" s="92" t="s">
        <v>261</v>
      </c>
      <c r="R46" s="93" t="s">
        <v>262</v>
      </c>
      <c r="S46" s="32">
        <v>0</v>
      </c>
      <c r="T46" s="33" t="str">
        <f t="shared" si="0"/>
        <v>No hay Programación</v>
      </c>
      <c r="U46" s="34" t="str">
        <f t="shared" si="1"/>
        <v>De acuerdo con lo programado</v>
      </c>
      <c r="V46" s="34"/>
      <c r="W46" s="32">
        <v>0</v>
      </c>
      <c r="X46" s="33" t="str">
        <f t="shared" si="7"/>
        <v>No hay Programación</v>
      </c>
      <c r="Y46" s="34" t="str">
        <f t="shared" si="2"/>
        <v>De acuerdo con lo programado</v>
      </c>
      <c r="Z46" s="34"/>
      <c r="AA46" s="35">
        <v>0</v>
      </c>
      <c r="AB46" s="33" t="str">
        <f t="shared" si="8"/>
        <v>No hay Programación</v>
      </c>
      <c r="AC46" s="34" t="str">
        <f t="shared" si="3"/>
        <v>De acuerdo con lo programado</v>
      </c>
      <c r="AD46" s="36"/>
      <c r="AE46" s="32">
        <v>1</v>
      </c>
      <c r="AF46" s="33">
        <f t="shared" si="9"/>
        <v>1</v>
      </c>
      <c r="AG46" s="34" t="str">
        <f t="shared" si="10"/>
        <v>De acuerdo con lo programado</v>
      </c>
      <c r="AH46" s="34" t="s">
        <v>263</v>
      </c>
      <c r="AI46" s="32">
        <f t="shared" si="11"/>
        <v>1</v>
      </c>
      <c r="AJ46" s="37">
        <f t="shared" si="12"/>
        <v>1</v>
      </c>
      <c r="AK46" s="34" t="str">
        <f t="shared" si="13"/>
        <v>Cumplio</v>
      </c>
      <c r="AL46" s="34" t="s">
        <v>263</v>
      </c>
    </row>
    <row r="47" spans="1:38" s="72" customFormat="1" ht="72.599999999999994" customHeight="1" thickTop="1" thickBot="1">
      <c r="A47" s="85">
        <f t="shared" si="14"/>
        <v>17</v>
      </c>
      <c r="B47" s="86">
        <v>0</v>
      </c>
      <c r="C47" s="86">
        <v>0</v>
      </c>
      <c r="D47" s="86">
        <v>0</v>
      </c>
      <c r="E47" s="86">
        <v>0</v>
      </c>
      <c r="F47" s="87" t="s">
        <v>264</v>
      </c>
      <c r="G47" s="88" t="s">
        <v>158</v>
      </c>
      <c r="H47" s="88" t="s">
        <v>159</v>
      </c>
      <c r="I47" s="89"/>
      <c r="J47" s="89">
        <v>1</v>
      </c>
      <c r="K47" s="90">
        <f t="shared" si="4"/>
        <v>1</v>
      </c>
      <c r="L47" s="89">
        <v>1</v>
      </c>
      <c r="M47" s="89">
        <v>2</v>
      </c>
      <c r="N47" s="90">
        <f t="shared" si="5"/>
        <v>3</v>
      </c>
      <c r="O47" s="90">
        <f t="shared" si="6"/>
        <v>4</v>
      </c>
      <c r="P47" s="91"/>
      <c r="Q47" s="92" t="s">
        <v>261</v>
      </c>
      <c r="R47" s="93" t="s">
        <v>265</v>
      </c>
      <c r="S47" s="32">
        <v>0</v>
      </c>
      <c r="T47" s="33" t="str">
        <f t="shared" si="0"/>
        <v>No hay Programación</v>
      </c>
      <c r="U47" s="34" t="str">
        <f t="shared" si="1"/>
        <v>De acuerdo con lo programado</v>
      </c>
      <c r="V47" s="31"/>
      <c r="W47" s="32">
        <v>1</v>
      </c>
      <c r="X47" s="33">
        <f t="shared" si="7"/>
        <v>1</v>
      </c>
      <c r="Y47" s="34" t="str">
        <f t="shared" si="2"/>
        <v>De acuerdo con lo programado</v>
      </c>
      <c r="Z47" s="31" t="s">
        <v>266</v>
      </c>
      <c r="AA47" s="35">
        <v>1</v>
      </c>
      <c r="AB47" s="33">
        <f t="shared" si="8"/>
        <v>1</v>
      </c>
      <c r="AC47" s="34" t="str">
        <f t="shared" si="3"/>
        <v>De acuerdo con lo programado</v>
      </c>
      <c r="AD47" s="36" t="s">
        <v>267</v>
      </c>
      <c r="AE47" s="32">
        <v>2</v>
      </c>
      <c r="AF47" s="33">
        <f t="shared" si="9"/>
        <v>1</v>
      </c>
      <c r="AG47" s="34" t="str">
        <f t="shared" si="10"/>
        <v>De acuerdo con lo programado</v>
      </c>
      <c r="AH47" s="34" t="s">
        <v>268</v>
      </c>
      <c r="AI47" s="32">
        <f t="shared" si="11"/>
        <v>4</v>
      </c>
      <c r="AJ47" s="37">
        <f t="shared" si="12"/>
        <v>1</v>
      </c>
      <c r="AK47" s="34" t="str">
        <f t="shared" si="13"/>
        <v>Cumplio</v>
      </c>
      <c r="AL47" s="34" t="s">
        <v>269</v>
      </c>
    </row>
    <row r="48" spans="1:38" s="72" customFormat="1" ht="72.599999999999994" customHeight="1" thickTop="1" thickBot="1">
      <c r="A48" s="85">
        <f t="shared" si="14"/>
        <v>18</v>
      </c>
      <c r="B48" s="86">
        <v>0</v>
      </c>
      <c r="C48" s="86">
        <v>0</v>
      </c>
      <c r="D48" s="86">
        <v>0</v>
      </c>
      <c r="E48" s="86">
        <v>0</v>
      </c>
      <c r="F48" s="87" t="s">
        <v>270</v>
      </c>
      <c r="G48" s="88" t="s">
        <v>158</v>
      </c>
      <c r="H48" s="88" t="s">
        <v>271</v>
      </c>
      <c r="I48" s="89">
        <v>6</v>
      </c>
      <c r="J48" s="89">
        <v>0</v>
      </c>
      <c r="K48" s="90">
        <f t="shared" si="4"/>
        <v>6</v>
      </c>
      <c r="L48" s="89">
        <v>0</v>
      </c>
      <c r="M48" s="89">
        <v>0</v>
      </c>
      <c r="N48" s="90">
        <f t="shared" si="5"/>
        <v>0</v>
      </c>
      <c r="O48" s="90">
        <f t="shared" si="6"/>
        <v>6</v>
      </c>
      <c r="P48" s="91"/>
      <c r="Q48" s="92" t="s">
        <v>261</v>
      </c>
      <c r="R48" s="93" t="s">
        <v>272</v>
      </c>
      <c r="S48" s="32">
        <v>6</v>
      </c>
      <c r="T48" s="33">
        <f t="shared" si="0"/>
        <v>1</v>
      </c>
      <c r="U48" s="34" t="str">
        <f t="shared" si="1"/>
        <v>De acuerdo con lo programado</v>
      </c>
      <c r="V48" s="31" t="s">
        <v>273</v>
      </c>
      <c r="W48" s="32">
        <v>0</v>
      </c>
      <c r="X48" s="33" t="str">
        <f t="shared" si="7"/>
        <v>No hay Programación</v>
      </c>
      <c r="Y48" s="34" t="str">
        <f t="shared" si="2"/>
        <v>De acuerdo con lo programado</v>
      </c>
      <c r="Z48" s="31"/>
      <c r="AA48" s="35">
        <v>0</v>
      </c>
      <c r="AB48" s="33" t="str">
        <f t="shared" si="8"/>
        <v>No hay Programación</v>
      </c>
      <c r="AC48" s="34" t="str">
        <f t="shared" si="3"/>
        <v>De acuerdo con lo programado</v>
      </c>
      <c r="AD48" s="36"/>
      <c r="AE48" s="32"/>
      <c r="AF48" s="33" t="str">
        <f t="shared" si="9"/>
        <v>No hay ejecución</v>
      </c>
      <c r="AG48" s="34" t="str">
        <f t="shared" si="10"/>
        <v>NA</v>
      </c>
      <c r="AH48" s="34"/>
      <c r="AI48" s="32">
        <f t="shared" si="11"/>
        <v>6</v>
      </c>
      <c r="AJ48" s="37">
        <f t="shared" si="12"/>
        <v>1</v>
      </c>
      <c r="AK48" s="34" t="str">
        <f t="shared" si="13"/>
        <v>Cumplio</v>
      </c>
      <c r="AL48" s="34" t="s">
        <v>273</v>
      </c>
    </row>
    <row r="49" spans="1:38" s="72" customFormat="1" ht="72.599999999999994" customHeight="1" thickTop="1" thickBot="1">
      <c r="A49" s="85">
        <f t="shared" si="14"/>
        <v>19</v>
      </c>
      <c r="B49" s="86">
        <v>0</v>
      </c>
      <c r="C49" s="86">
        <v>0</v>
      </c>
      <c r="D49" s="86">
        <v>0</v>
      </c>
      <c r="E49" s="86">
        <v>0</v>
      </c>
      <c r="F49" s="87" t="s">
        <v>274</v>
      </c>
      <c r="G49" s="88" t="s">
        <v>158</v>
      </c>
      <c r="H49" s="88" t="s">
        <v>271</v>
      </c>
      <c r="I49" s="89">
        <v>0</v>
      </c>
      <c r="J49" s="89">
        <v>0</v>
      </c>
      <c r="K49" s="90">
        <f t="shared" si="4"/>
        <v>0</v>
      </c>
      <c r="L49" s="89">
        <v>0</v>
      </c>
      <c r="M49" s="89">
        <v>6</v>
      </c>
      <c r="N49" s="90">
        <f t="shared" si="5"/>
        <v>6</v>
      </c>
      <c r="O49" s="90">
        <f t="shared" si="6"/>
        <v>6</v>
      </c>
      <c r="P49" s="91"/>
      <c r="Q49" s="92" t="s">
        <v>261</v>
      </c>
      <c r="R49" s="93" t="s">
        <v>275</v>
      </c>
      <c r="S49" s="32">
        <v>0</v>
      </c>
      <c r="T49" s="33" t="str">
        <f t="shared" si="0"/>
        <v>No hay Programación</v>
      </c>
      <c r="U49" s="34" t="str">
        <f t="shared" si="1"/>
        <v>De acuerdo con lo programado</v>
      </c>
      <c r="V49" s="34"/>
      <c r="W49" s="32">
        <v>0</v>
      </c>
      <c r="X49" s="33" t="str">
        <f t="shared" si="7"/>
        <v>No hay Programación</v>
      </c>
      <c r="Y49" s="34" t="str">
        <f t="shared" si="2"/>
        <v>De acuerdo con lo programado</v>
      </c>
      <c r="Z49" s="34"/>
      <c r="AA49" s="35">
        <v>0</v>
      </c>
      <c r="AB49" s="33" t="str">
        <f t="shared" si="8"/>
        <v>No hay Programación</v>
      </c>
      <c r="AC49" s="34" t="str">
        <f t="shared" si="3"/>
        <v>De acuerdo con lo programado</v>
      </c>
      <c r="AD49" s="36"/>
      <c r="AE49" s="32">
        <v>6</v>
      </c>
      <c r="AF49" s="33">
        <f t="shared" si="9"/>
        <v>1</v>
      </c>
      <c r="AG49" s="34" t="str">
        <f t="shared" si="10"/>
        <v>De acuerdo con lo programado</v>
      </c>
      <c r="AH49" s="34" t="s">
        <v>276</v>
      </c>
      <c r="AI49" s="32">
        <f t="shared" si="11"/>
        <v>6</v>
      </c>
      <c r="AJ49" s="37">
        <f t="shared" si="12"/>
        <v>1</v>
      </c>
      <c r="AK49" s="34" t="str">
        <f t="shared" si="13"/>
        <v>Cumplio</v>
      </c>
      <c r="AL49" s="34" t="s">
        <v>276</v>
      </c>
    </row>
    <row r="50" spans="1:38" s="72" customFormat="1" ht="72.599999999999994" customHeight="1" thickTop="1" thickBot="1">
      <c r="A50" s="85">
        <f t="shared" si="14"/>
        <v>20</v>
      </c>
      <c r="B50" s="86">
        <v>0</v>
      </c>
      <c r="C50" s="86">
        <v>0</v>
      </c>
      <c r="D50" s="86">
        <v>0</v>
      </c>
      <c r="E50" s="86">
        <v>0</v>
      </c>
      <c r="F50" s="87" t="s">
        <v>277</v>
      </c>
      <c r="G50" s="88" t="s">
        <v>113</v>
      </c>
      <c r="H50" s="88" t="s">
        <v>144</v>
      </c>
      <c r="I50" s="89">
        <v>0</v>
      </c>
      <c r="J50" s="89">
        <v>0</v>
      </c>
      <c r="K50" s="90">
        <f t="shared" si="4"/>
        <v>0</v>
      </c>
      <c r="L50" s="89">
        <v>1</v>
      </c>
      <c r="M50" s="89">
        <v>1</v>
      </c>
      <c r="N50" s="90">
        <f t="shared" si="5"/>
        <v>2</v>
      </c>
      <c r="O50" s="90">
        <f t="shared" si="6"/>
        <v>2</v>
      </c>
      <c r="P50" s="91"/>
      <c r="Q50" s="92" t="s">
        <v>235</v>
      </c>
      <c r="R50" s="93" t="s">
        <v>278</v>
      </c>
      <c r="S50" s="32">
        <v>1</v>
      </c>
      <c r="T50" s="33" t="str">
        <f t="shared" si="0"/>
        <v>No hay Programación</v>
      </c>
      <c r="U50" s="34" t="str">
        <f t="shared" si="1"/>
        <v>De acuerdo con lo programado</v>
      </c>
      <c r="V50" s="34" t="s">
        <v>279</v>
      </c>
      <c r="W50" s="32">
        <v>0</v>
      </c>
      <c r="X50" s="33" t="str">
        <f t="shared" si="7"/>
        <v>No hay Programación</v>
      </c>
      <c r="Y50" s="34" t="str">
        <f t="shared" si="2"/>
        <v>De acuerdo con lo programado</v>
      </c>
      <c r="Z50" s="34"/>
      <c r="AA50" s="35">
        <v>1</v>
      </c>
      <c r="AB50" s="33">
        <f t="shared" si="8"/>
        <v>1</v>
      </c>
      <c r="AC50" s="34" t="str">
        <f t="shared" si="3"/>
        <v>De acuerdo con lo programado</v>
      </c>
      <c r="AD50" s="36" t="s">
        <v>279</v>
      </c>
      <c r="AE50" s="32">
        <v>0</v>
      </c>
      <c r="AF50" s="33">
        <f t="shared" si="9"/>
        <v>0</v>
      </c>
      <c r="AG50" s="34" t="str">
        <f t="shared" si="10"/>
        <v>En riesgo en cumplimiento</v>
      </c>
      <c r="AH50" s="34" t="s">
        <v>279</v>
      </c>
      <c r="AI50" s="32">
        <f t="shared" si="11"/>
        <v>2</v>
      </c>
      <c r="AJ50" s="37">
        <f t="shared" si="12"/>
        <v>1</v>
      </c>
      <c r="AK50" s="34" t="str">
        <f t="shared" si="13"/>
        <v>Cumplio</v>
      </c>
      <c r="AL50" s="34" t="s">
        <v>279</v>
      </c>
    </row>
    <row r="51" spans="1:38" s="72" customFormat="1" ht="72.599999999999994" customHeight="1" thickTop="1" thickBot="1">
      <c r="A51" s="85">
        <f t="shared" si="14"/>
        <v>21</v>
      </c>
      <c r="B51" s="86">
        <v>0</v>
      </c>
      <c r="C51" s="86">
        <v>0</v>
      </c>
      <c r="D51" s="86">
        <v>0</v>
      </c>
      <c r="E51" s="86">
        <v>0</v>
      </c>
      <c r="F51" s="87" t="s">
        <v>280</v>
      </c>
      <c r="G51" s="88" t="s">
        <v>281</v>
      </c>
      <c r="H51" s="88" t="s">
        <v>144</v>
      </c>
      <c r="I51" s="89">
        <v>0</v>
      </c>
      <c r="J51" s="89">
        <v>0</v>
      </c>
      <c r="K51" s="90">
        <f t="shared" si="4"/>
        <v>0</v>
      </c>
      <c r="L51" s="89">
        <v>1</v>
      </c>
      <c r="M51" s="89">
        <v>1</v>
      </c>
      <c r="N51" s="90">
        <f t="shared" si="5"/>
        <v>2</v>
      </c>
      <c r="O51" s="90">
        <f t="shared" si="6"/>
        <v>2</v>
      </c>
      <c r="P51" s="91"/>
      <c r="Q51" s="92" t="s">
        <v>227</v>
      </c>
      <c r="R51" s="93" t="s">
        <v>282</v>
      </c>
      <c r="S51" s="32">
        <v>1</v>
      </c>
      <c r="T51" s="33" t="str">
        <f t="shared" si="0"/>
        <v>No hay Programación</v>
      </c>
      <c r="U51" s="34" t="str">
        <f t="shared" si="1"/>
        <v>De acuerdo con lo programado</v>
      </c>
      <c r="V51" s="34" t="s">
        <v>283</v>
      </c>
      <c r="W51" s="32">
        <v>0</v>
      </c>
      <c r="X51" s="33" t="str">
        <f t="shared" si="7"/>
        <v>No hay Programación</v>
      </c>
      <c r="Y51" s="34" t="str">
        <f t="shared" si="2"/>
        <v>De acuerdo con lo programado</v>
      </c>
      <c r="Z51" s="34"/>
      <c r="AA51" s="35">
        <v>1</v>
      </c>
      <c r="AB51" s="33">
        <f t="shared" si="8"/>
        <v>1</v>
      </c>
      <c r="AC51" s="34" t="str">
        <f t="shared" si="3"/>
        <v>De acuerdo con lo programado</v>
      </c>
      <c r="AD51" s="36" t="s">
        <v>284</v>
      </c>
      <c r="AE51" s="32">
        <v>0</v>
      </c>
      <c r="AF51" s="33">
        <f t="shared" si="9"/>
        <v>0</v>
      </c>
      <c r="AG51" s="34" t="str">
        <f t="shared" si="10"/>
        <v>En riesgo en cumplimiento</v>
      </c>
      <c r="AH51" s="34"/>
      <c r="AI51" s="32">
        <f t="shared" si="11"/>
        <v>2</v>
      </c>
      <c r="AJ51" s="37">
        <f t="shared" si="12"/>
        <v>1</v>
      </c>
      <c r="AK51" s="34" t="str">
        <f t="shared" si="13"/>
        <v>Cumplio</v>
      </c>
      <c r="AL51" s="34" t="s">
        <v>285</v>
      </c>
    </row>
    <row r="52" spans="1:38" s="72" customFormat="1" ht="72.599999999999994" customHeight="1" thickTop="1" thickBot="1">
      <c r="A52" s="94">
        <f t="shared" si="14"/>
        <v>22</v>
      </c>
      <c r="B52" s="94">
        <v>0</v>
      </c>
      <c r="C52" s="94">
        <v>0</v>
      </c>
      <c r="D52" s="94">
        <v>0</v>
      </c>
      <c r="E52" s="94">
        <v>0</v>
      </c>
      <c r="F52" s="95" t="s">
        <v>286</v>
      </c>
      <c r="G52" s="96" t="s">
        <v>233</v>
      </c>
      <c r="H52" s="96" t="s">
        <v>287</v>
      </c>
      <c r="I52" s="97">
        <v>0</v>
      </c>
      <c r="J52" s="97">
        <v>0</v>
      </c>
      <c r="K52" s="98">
        <f t="shared" si="4"/>
        <v>0</v>
      </c>
      <c r="L52" s="97">
        <v>0</v>
      </c>
      <c r="M52" s="97">
        <v>1</v>
      </c>
      <c r="N52" s="98">
        <f t="shared" si="5"/>
        <v>1</v>
      </c>
      <c r="O52" s="98">
        <f t="shared" si="6"/>
        <v>1</v>
      </c>
      <c r="P52" s="99"/>
      <c r="Q52" s="100" t="s">
        <v>288</v>
      </c>
      <c r="R52" s="101" t="s">
        <v>289</v>
      </c>
      <c r="S52" s="102">
        <v>0</v>
      </c>
      <c r="T52" s="103" t="str">
        <f t="shared" si="0"/>
        <v>No hay Programación</v>
      </c>
      <c r="U52" s="104" t="str">
        <f t="shared" si="1"/>
        <v>De acuerdo con lo programado</v>
      </c>
      <c r="V52" s="104" t="s">
        <v>290</v>
      </c>
      <c r="W52" s="102">
        <v>0</v>
      </c>
      <c r="X52" s="103" t="str">
        <f t="shared" si="7"/>
        <v>No hay Programación</v>
      </c>
      <c r="Y52" s="104" t="str">
        <f t="shared" si="2"/>
        <v>De acuerdo con lo programado</v>
      </c>
      <c r="Z52" s="104"/>
      <c r="AA52" s="105">
        <v>0</v>
      </c>
      <c r="AB52" s="103" t="str">
        <f t="shared" si="8"/>
        <v>No hay Programación</v>
      </c>
      <c r="AC52" s="104" t="str">
        <f t="shared" si="3"/>
        <v>De acuerdo con lo programado</v>
      </c>
      <c r="AD52" s="106" t="s">
        <v>291</v>
      </c>
      <c r="AE52" s="102">
        <v>0.5</v>
      </c>
      <c r="AF52" s="103">
        <f t="shared" si="9"/>
        <v>0.5</v>
      </c>
      <c r="AG52" s="104" t="str">
        <f t="shared" si="10"/>
        <v>Atraso Leve</v>
      </c>
      <c r="AH52" s="104" t="s">
        <v>292</v>
      </c>
      <c r="AI52" s="102">
        <f t="shared" si="11"/>
        <v>0.5</v>
      </c>
      <c r="AJ52" s="103">
        <f t="shared" si="12"/>
        <v>0.5</v>
      </c>
      <c r="AK52" s="34" t="str">
        <f t="shared" si="13"/>
        <v>No cumplio</v>
      </c>
      <c r="AL52" s="104" t="s">
        <v>292</v>
      </c>
    </row>
    <row r="53" spans="1:38" s="72" customFormat="1" ht="72.599999999999994" customHeight="1" thickTop="1" thickBot="1">
      <c r="A53" s="85">
        <f t="shared" si="14"/>
        <v>23</v>
      </c>
      <c r="B53" s="86">
        <v>0</v>
      </c>
      <c r="C53" s="86">
        <v>0</v>
      </c>
      <c r="D53" s="86">
        <v>0</v>
      </c>
      <c r="E53" s="86">
        <v>0</v>
      </c>
      <c r="F53" s="87" t="s">
        <v>293</v>
      </c>
      <c r="G53" s="88" t="s">
        <v>233</v>
      </c>
      <c r="H53" s="88" t="s">
        <v>287</v>
      </c>
      <c r="I53" s="89">
        <v>0</v>
      </c>
      <c r="J53" s="89">
        <v>0</v>
      </c>
      <c r="K53" s="90">
        <f t="shared" si="4"/>
        <v>0</v>
      </c>
      <c r="L53" s="89">
        <v>0</v>
      </c>
      <c r="M53" s="89">
        <v>0</v>
      </c>
      <c r="N53" s="90">
        <f t="shared" si="5"/>
        <v>0</v>
      </c>
      <c r="O53" s="90">
        <f t="shared" si="6"/>
        <v>0</v>
      </c>
      <c r="P53" s="91"/>
      <c r="Q53" s="92" t="s">
        <v>288</v>
      </c>
      <c r="R53" s="93" t="s">
        <v>289</v>
      </c>
      <c r="S53" s="32">
        <v>0</v>
      </c>
      <c r="T53" s="33" t="str">
        <f t="shared" si="0"/>
        <v>No hay Programación</v>
      </c>
      <c r="U53" s="34" t="str">
        <f t="shared" si="1"/>
        <v>De acuerdo con lo programado</v>
      </c>
      <c r="V53" s="34"/>
      <c r="W53" s="32">
        <v>0</v>
      </c>
      <c r="X53" s="33" t="str">
        <f t="shared" si="7"/>
        <v>No hay Programación</v>
      </c>
      <c r="Y53" s="34" t="str">
        <f t="shared" si="2"/>
        <v>De acuerdo con lo programado</v>
      </c>
      <c r="Z53" s="34"/>
      <c r="AA53" s="35">
        <v>0</v>
      </c>
      <c r="AB53" s="33" t="str">
        <f t="shared" si="8"/>
        <v>No hay Programación</v>
      </c>
      <c r="AC53" s="34" t="str">
        <f t="shared" si="3"/>
        <v>De acuerdo con lo programado</v>
      </c>
      <c r="AD53" s="36" t="s">
        <v>294</v>
      </c>
      <c r="AE53" s="32">
        <v>0</v>
      </c>
      <c r="AF53" s="33" t="str">
        <f t="shared" si="9"/>
        <v>No hay Programación</v>
      </c>
      <c r="AG53" s="34" t="str">
        <f t="shared" si="10"/>
        <v>De acuerdo con lo programado</v>
      </c>
      <c r="AH53" s="34" t="s">
        <v>295</v>
      </c>
      <c r="AI53" s="32">
        <f t="shared" si="11"/>
        <v>0</v>
      </c>
      <c r="AJ53" s="37" t="str">
        <f t="shared" si="12"/>
        <v>No hay Programación</v>
      </c>
      <c r="AK53" s="34" t="str">
        <f t="shared" si="13"/>
        <v>No cumplio</v>
      </c>
      <c r="AL53" s="34" t="s">
        <v>295</v>
      </c>
    </row>
    <row r="54" spans="1:38" s="72" customFormat="1" ht="119.1" customHeight="1" thickTop="1" thickBot="1">
      <c r="A54" s="85">
        <f t="shared" si="14"/>
        <v>24</v>
      </c>
      <c r="B54" s="86">
        <v>0</v>
      </c>
      <c r="C54" s="86">
        <v>0</v>
      </c>
      <c r="D54" s="86">
        <v>0</v>
      </c>
      <c r="E54" s="86">
        <v>0</v>
      </c>
      <c r="F54" s="87" t="s">
        <v>296</v>
      </c>
      <c r="G54" s="88" t="s">
        <v>100</v>
      </c>
      <c r="H54" s="34" t="s">
        <v>297</v>
      </c>
      <c r="I54" s="89">
        <v>0</v>
      </c>
      <c r="J54" s="89">
        <v>1</v>
      </c>
      <c r="K54" s="90">
        <f t="shared" si="4"/>
        <v>1</v>
      </c>
      <c r="L54" s="89">
        <v>0</v>
      </c>
      <c r="M54" s="89">
        <v>0</v>
      </c>
      <c r="N54" s="90">
        <f t="shared" si="5"/>
        <v>0</v>
      </c>
      <c r="O54" s="90">
        <f t="shared" si="6"/>
        <v>1</v>
      </c>
      <c r="P54" s="91"/>
      <c r="Q54" s="92" t="s">
        <v>288</v>
      </c>
      <c r="R54" s="93" t="s">
        <v>298</v>
      </c>
      <c r="S54" s="32">
        <v>0</v>
      </c>
      <c r="T54" s="33" t="str">
        <f t="shared" si="0"/>
        <v>No hay Programación</v>
      </c>
      <c r="U54" s="34" t="str">
        <f t="shared" si="1"/>
        <v>De acuerdo con lo programado</v>
      </c>
      <c r="V54" s="31"/>
      <c r="W54" s="32">
        <v>1</v>
      </c>
      <c r="X54" s="33">
        <f t="shared" si="7"/>
        <v>1</v>
      </c>
      <c r="Y54" s="34" t="str">
        <f t="shared" si="2"/>
        <v>De acuerdo con lo programado</v>
      </c>
      <c r="Z54" s="31" t="s">
        <v>299</v>
      </c>
      <c r="AA54" s="35">
        <v>0</v>
      </c>
      <c r="AB54" s="33" t="str">
        <f t="shared" si="8"/>
        <v>No hay Programación</v>
      </c>
      <c r="AC54" s="34" t="str">
        <f t="shared" si="3"/>
        <v>De acuerdo con lo programado</v>
      </c>
      <c r="AD54" s="36"/>
      <c r="AE54" s="32">
        <v>0</v>
      </c>
      <c r="AF54" s="33" t="str">
        <f t="shared" si="9"/>
        <v>No hay Programación</v>
      </c>
      <c r="AG54" s="34" t="str">
        <f t="shared" si="10"/>
        <v>De acuerdo con lo programado</v>
      </c>
      <c r="AH54" s="34"/>
      <c r="AI54" s="32">
        <f t="shared" si="11"/>
        <v>1</v>
      </c>
      <c r="AJ54" s="37">
        <f t="shared" si="12"/>
        <v>1</v>
      </c>
      <c r="AK54" s="34" t="str">
        <f t="shared" si="13"/>
        <v>Cumplio</v>
      </c>
      <c r="AL54" s="34" t="s">
        <v>299</v>
      </c>
    </row>
    <row r="55" spans="1:38" s="72" customFormat="1" ht="109.05" customHeight="1" thickTop="1" thickBot="1">
      <c r="A55" s="85">
        <f t="shared" si="14"/>
        <v>25</v>
      </c>
      <c r="B55" s="86"/>
      <c r="C55" s="86"/>
      <c r="D55" s="86"/>
      <c r="E55" s="86"/>
      <c r="F55" s="87" t="s">
        <v>300</v>
      </c>
      <c r="G55" s="88" t="s">
        <v>233</v>
      </c>
      <c r="H55" s="34" t="s">
        <v>301</v>
      </c>
      <c r="I55" s="89">
        <v>0</v>
      </c>
      <c r="J55" s="89">
        <v>0</v>
      </c>
      <c r="K55" s="90">
        <f t="shared" si="4"/>
        <v>0</v>
      </c>
      <c r="L55" s="89">
        <v>1</v>
      </c>
      <c r="M55" s="89">
        <v>0</v>
      </c>
      <c r="N55" s="90">
        <f t="shared" si="5"/>
        <v>1</v>
      </c>
      <c r="O55" s="90">
        <f t="shared" si="6"/>
        <v>1</v>
      </c>
      <c r="P55" s="91"/>
      <c r="Q55" s="92"/>
      <c r="R55" s="93" t="s">
        <v>302</v>
      </c>
      <c r="S55" s="32">
        <v>0</v>
      </c>
      <c r="T55" s="33" t="str">
        <f t="shared" si="0"/>
        <v>No hay Programación</v>
      </c>
      <c r="U55" s="34" t="str">
        <f t="shared" si="1"/>
        <v>De acuerdo con lo programado</v>
      </c>
      <c r="V55" s="31"/>
      <c r="W55" s="32">
        <v>0</v>
      </c>
      <c r="X55" s="33" t="str">
        <f t="shared" si="7"/>
        <v>No hay Programación</v>
      </c>
      <c r="Y55" s="34" t="str">
        <f t="shared" si="2"/>
        <v>De acuerdo con lo programado</v>
      </c>
      <c r="Z55" s="31"/>
      <c r="AA55" s="35">
        <v>1</v>
      </c>
      <c r="AB55" s="33">
        <f t="shared" si="8"/>
        <v>1</v>
      </c>
      <c r="AC55" s="34" t="str">
        <f t="shared" si="3"/>
        <v>De acuerdo con lo programado</v>
      </c>
      <c r="AD55" s="36" t="s">
        <v>303</v>
      </c>
      <c r="AE55" s="32">
        <v>0</v>
      </c>
      <c r="AF55" s="33" t="str">
        <f t="shared" si="9"/>
        <v>No hay Programación</v>
      </c>
      <c r="AG55" s="34" t="str">
        <f t="shared" si="10"/>
        <v>De acuerdo con lo programado</v>
      </c>
      <c r="AH55" s="34"/>
      <c r="AI55" s="32">
        <f t="shared" si="11"/>
        <v>1</v>
      </c>
      <c r="AJ55" s="37">
        <f t="shared" si="12"/>
        <v>1</v>
      </c>
      <c r="AK55" s="34" t="str">
        <f t="shared" si="13"/>
        <v>Cumplio</v>
      </c>
      <c r="AL55" s="34" t="s">
        <v>304</v>
      </c>
    </row>
    <row r="56" spans="1:38" s="72" customFormat="1" ht="97.5" customHeight="1" thickTop="1" thickBot="1">
      <c r="A56" s="85">
        <f t="shared" si="14"/>
        <v>26</v>
      </c>
      <c r="B56" s="86"/>
      <c r="C56" s="86"/>
      <c r="D56" s="86"/>
      <c r="E56" s="86"/>
      <c r="F56" s="87" t="s">
        <v>305</v>
      </c>
      <c r="G56" s="88" t="s">
        <v>233</v>
      </c>
      <c r="H56" s="34" t="s">
        <v>306</v>
      </c>
      <c r="I56" s="89">
        <v>0</v>
      </c>
      <c r="J56" s="89">
        <v>0</v>
      </c>
      <c r="K56" s="90">
        <f t="shared" si="4"/>
        <v>0</v>
      </c>
      <c r="L56" s="89">
        <v>6</v>
      </c>
      <c r="M56" s="89">
        <v>0</v>
      </c>
      <c r="N56" s="90">
        <f t="shared" si="5"/>
        <v>6</v>
      </c>
      <c r="O56" s="90">
        <f t="shared" si="6"/>
        <v>6</v>
      </c>
      <c r="P56" s="91"/>
      <c r="Q56" s="92"/>
      <c r="R56" s="93" t="s">
        <v>307</v>
      </c>
      <c r="S56" s="32">
        <v>0</v>
      </c>
      <c r="T56" s="33" t="str">
        <f t="shared" si="0"/>
        <v>No hay Programación</v>
      </c>
      <c r="U56" s="34" t="str">
        <f t="shared" si="1"/>
        <v>De acuerdo con lo programado</v>
      </c>
      <c r="V56" s="31"/>
      <c r="W56" s="32">
        <v>0</v>
      </c>
      <c r="X56" s="33" t="str">
        <f t="shared" si="7"/>
        <v>No hay Programación</v>
      </c>
      <c r="Y56" s="34" t="str">
        <f t="shared" si="2"/>
        <v>De acuerdo con lo programado</v>
      </c>
      <c r="Z56" s="31"/>
      <c r="AA56" s="35">
        <v>6</v>
      </c>
      <c r="AB56" s="33">
        <f t="shared" si="8"/>
        <v>1</v>
      </c>
      <c r="AC56" s="34" t="str">
        <f t="shared" si="3"/>
        <v>De acuerdo con lo programado</v>
      </c>
      <c r="AD56" s="36" t="s">
        <v>308</v>
      </c>
      <c r="AE56" s="32">
        <v>0</v>
      </c>
      <c r="AF56" s="33" t="str">
        <f t="shared" si="9"/>
        <v>No hay Programación</v>
      </c>
      <c r="AG56" s="34" t="str">
        <f t="shared" si="10"/>
        <v>De acuerdo con lo programado</v>
      </c>
      <c r="AH56" s="34"/>
      <c r="AI56" s="32">
        <f t="shared" si="11"/>
        <v>6</v>
      </c>
      <c r="AJ56" s="37">
        <f t="shared" si="12"/>
        <v>1</v>
      </c>
      <c r="AK56" s="34" t="str">
        <f t="shared" si="13"/>
        <v>Cumplio</v>
      </c>
      <c r="AL56" s="34" t="s">
        <v>307</v>
      </c>
    </row>
    <row r="57" spans="1:38" s="72" customFormat="1" ht="95.55" customHeight="1" thickTop="1" thickBot="1">
      <c r="A57" s="85">
        <f t="shared" si="14"/>
        <v>27</v>
      </c>
      <c r="B57" s="86"/>
      <c r="C57" s="86"/>
      <c r="D57" s="86"/>
      <c r="E57" s="86"/>
      <c r="F57" s="87"/>
      <c r="G57" s="88"/>
      <c r="H57" s="34"/>
      <c r="I57" s="89">
        <v>0</v>
      </c>
      <c r="J57" s="89">
        <v>0</v>
      </c>
      <c r="K57" s="90">
        <f t="shared" si="4"/>
        <v>0</v>
      </c>
      <c r="L57" s="89">
        <v>0</v>
      </c>
      <c r="M57" s="89">
        <v>0</v>
      </c>
      <c r="N57" s="90">
        <f t="shared" si="5"/>
        <v>0</v>
      </c>
      <c r="O57" s="90">
        <f t="shared" si="6"/>
        <v>0</v>
      </c>
      <c r="P57" s="91"/>
      <c r="Q57" s="92"/>
      <c r="R57" s="93"/>
      <c r="S57" s="32">
        <v>0</v>
      </c>
      <c r="T57" s="33" t="str">
        <f t="shared" si="0"/>
        <v>No hay Programación</v>
      </c>
      <c r="U57" s="34" t="str">
        <f t="shared" si="1"/>
        <v>De acuerdo con lo programado</v>
      </c>
      <c r="V57" s="31"/>
      <c r="W57" s="32">
        <v>0</v>
      </c>
      <c r="X57" s="33" t="str">
        <f t="shared" si="7"/>
        <v>No hay Programación</v>
      </c>
      <c r="Y57" s="34" t="str">
        <f t="shared" si="2"/>
        <v>De acuerdo con lo programado</v>
      </c>
      <c r="Z57" s="31"/>
      <c r="AA57" s="35">
        <v>0</v>
      </c>
      <c r="AB57" s="33" t="str">
        <f t="shared" si="8"/>
        <v>No hay Programación</v>
      </c>
      <c r="AC57" s="34" t="str">
        <f t="shared" si="3"/>
        <v>De acuerdo con lo programado</v>
      </c>
      <c r="AD57" s="36"/>
      <c r="AE57" s="32">
        <v>0</v>
      </c>
      <c r="AF57" s="33" t="str">
        <f t="shared" si="9"/>
        <v>No hay Programación</v>
      </c>
      <c r="AG57" s="34" t="str">
        <f t="shared" si="10"/>
        <v>De acuerdo con lo programado</v>
      </c>
      <c r="AH57" s="34"/>
      <c r="AI57" s="32">
        <f t="shared" si="11"/>
        <v>0</v>
      </c>
      <c r="AJ57" s="37" t="str">
        <f t="shared" si="12"/>
        <v>No hay Programación</v>
      </c>
      <c r="AK57" s="34" t="str">
        <f t="shared" si="13"/>
        <v>No cumplio</v>
      </c>
      <c r="AL57" s="34"/>
    </row>
    <row r="58" spans="1:38" s="72" customFormat="1" ht="42.6" customHeight="1" thickTop="1" thickBot="1">
      <c r="A58" s="107" t="s">
        <v>309</v>
      </c>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8"/>
      <c r="AB58" s="107"/>
      <c r="AC58" s="107"/>
      <c r="AD58" s="108"/>
      <c r="AE58" s="107"/>
      <c r="AF58" s="107"/>
      <c r="AG58" s="107"/>
      <c r="AH58" s="107"/>
      <c r="AI58" s="107"/>
      <c r="AJ58" s="107"/>
      <c r="AK58" s="34" t="str">
        <f t="shared" si="13"/>
        <v>No cumplio</v>
      </c>
      <c r="AL58" s="107"/>
    </row>
    <row r="59" spans="1:38" s="72" customFormat="1" ht="72.599999999999994" customHeight="1" thickTop="1" thickBot="1">
      <c r="A59" s="85">
        <f>A54+1</f>
        <v>25</v>
      </c>
      <c r="B59" s="86">
        <v>0</v>
      </c>
      <c r="C59" s="86">
        <v>0</v>
      </c>
      <c r="D59" s="86">
        <v>0</v>
      </c>
      <c r="E59" s="86">
        <v>0</v>
      </c>
      <c r="F59" s="87" t="s">
        <v>310</v>
      </c>
      <c r="G59" s="88" t="s">
        <v>113</v>
      </c>
      <c r="H59" s="88" t="s">
        <v>311</v>
      </c>
      <c r="I59" s="89">
        <v>0</v>
      </c>
      <c r="J59" s="89">
        <v>0</v>
      </c>
      <c r="K59" s="90">
        <f>I59+J59</f>
        <v>0</v>
      </c>
      <c r="L59" s="89">
        <v>0</v>
      </c>
      <c r="M59" s="89">
        <v>0</v>
      </c>
      <c r="N59" s="90">
        <f>L59+M59</f>
        <v>0</v>
      </c>
      <c r="O59" s="90">
        <f>K59+N59</f>
        <v>0</v>
      </c>
      <c r="P59" s="91"/>
      <c r="Q59" s="92" t="s">
        <v>312</v>
      </c>
      <c r="R59" s="93" t="s">
        <v>313</v>
      </c>
      <c r="S59" s="32">
        <v>0</v>
      </c>
      <c r="T59" s="33" t="str">
        <f t="shared" ref="T59:T73" si="15">IF(S59="","No hay ejecución",IF(AND(I59=0),"No hay Programación", S59/I59))</f>
        <v>No hay Programación</v>
      </c>
      <c r="U59" s="34" t="str">
        <f t="shared" ref="U59:U73" si="16">IF(T59="No hay ejecución","NA",IF(T59&gt;=90%,"De acuerdo con lo programado",IF(T59&gt;=50%,"Atraso Leve",IF(T59&lt;49.99%,"En riesgo en cumplimiento"))))</f>
        <v>De acuerdo con lo programado</v>
      </c>
      <c r="V59" s="34"/>
      <c r="W59" s="32">
        <v>15</v>
      </c>
      <c r="X59" s="33" t="str">
        <f t="shared" ref="X59:X73" si="17">IF(W59="","No hay ejecución",IF(AND(J59=0),"No hay Programación", W59/J59))</f>
        <v>No hay Programación</v>
      </c>
      <c r="Y59" s="34" t="str">
        <f t="shared" ref="Y59:Y73" si="18">IF(X59="No hay ejecución","NA",IF(X59&gt;=90%,"De acuerdo con lo programado",IF(X59&gt;=50%,"Atraso Leve",IF(X59&lt;49.99%,"En riesgo en cumplimiento"))))</f>
        <v>De acuerdo con lo programado</v>
      </c>
      <c r="Z59" s="34" t="s">
        <v>314</v>
      </c>
      <c r="AA59" s="35">
        <v>3</v>
      </c>
      <c r="AB59" s="33" t="str">
        <f t="shared" ref="AB59:AB73" si="19">IF(AA59="","No hay ejecución",IF(AND(L59=0),"No hay Programación", AA59/L59))</f>
        <v>No hay Programación</v>
      </c>
      <c r="AC59" s="34" t="str">
        <f t="shared" ref="AC59:AC73" si="20">IF(AB59="No hay ejecución","NA",IF(AB59&gt;=90%,"De acuerdo con lo programado",IF(AB59&gt;=50%,"Atraso Leve",IF(AB59&lt;49.99%,"En riesgo en cumplimiento"))))</f>
        <v>De acuerdo con lo programado</v>
      </c>
      <c r="AD59" s="36" t="s">
        <v>315</v>
      </c>
      <c r="AE59" s="32">
        <v>16</v>
      </c>
      <c r="AF59" s="33" t="str">
        <f t="shared" ref="AF59:AF73" si="21">IF(AE59="","No hay ejecución",IF(AND(M59=0),"No hay Programación", AE59/M59))</f>
        <v>No hay Programación</v>
      </c>
      <c r="AG59" s="34" t="str">
        <f t="shared" ref="AG59:AG73" si="22">IF(AF59="No hay ejecución","NA",IF(AF59&gt;=90%,"De acuerdo con lo programado",IF(AF59&gt;=50%,"Atraso Leve",IF(AF59&lt;49.99%,"En riesgo en cumplimiento"))))</f>
        <v>De acuerdo con lo programado</v>
      </c>
      <c r="AH59" s="34" t="s">
        <v>316</v>
      </c>
      <c r="AI59" s="32">
        <f t="shared" si="11"/>
        <v>34</v>
      </c>
      <c r="AJ59" s="37" t="str">
        <f t="shared" si="12"/>
        <v>No hay Programación</v>
      </c>
      <c r="AK59" s="34" t="str">
        <f t="shared" si="13"/>
        <v>Cumplio</v>
      </c>
      <c r="AL59" s="34" t="s">
        <v>317</v>
      </c>
    </row>
    <row r="60" spans="1:38" s="72" customFormat="1" ht="72.599999999999994" customHeight="1" thickTop="1" thickBot="1">
      <c r="A60" s="85">
        <f>A59+1</f>
        <v>26</v>
      </c>
      <c r="B60" s="86">
        <v>0</v>
      </c>
      <c r="C60" s="86">
        <v>0</v>
      </c>
      <c r="D60" s="86">
        <v>0</v>
      </c>
      <c r="E60" s="86">
        <v>0</v>
      </c>
      <c r="F60" s="87" t="s">
        <v>318</v>
      </c>
      <c r="G60" s="88" t="s">
        <v>100</v>
      </c>
      <c r="H60" s="88" t="s">
        <v>319</v>
      </c>
      <c r="I60" s="89">
        <v>0</v>
      </c>
      <c r="J60" s="89">
        <v>0</v>
      </c>
      <c r="K60" s="90">
        <f t="shared" ref="K60:K67" si="23">I60+J60</f>
        <v>0</v>
      </c>
      <c r="L60" s="89">
        <v>0</v>
      </c>
      <c r="M60" s="89">
        <v>0</v>
      </c>
      <c r="N60" s="90">
        <f t="shared" ref="N60:N73" si="24">L60+M60</f>
        <v>0</v>
      </c>
      <c r="O60" s="90">
        <f t="shared" ref="O60:O67" si="25">K60+N60</f>
        <v>0</v>
      </c>
      <c r="P60" s="91"/>
      <c r="Q60" s="92" t="s">
        <v>261</v>
      </c>
      <c r="R60" s="93" t="s">
        <v>320</v>
      </c>
      <c r="S60" s="32">
        <v>0</v>
      </c>
      <c r="T60" s="33" t="str">
        <f t="shared" si="15"/>
        <v>No hay Programación</v>
      </c>
      <c r="U60" s="34" t="str">
        <f t="shared" si="16"/>
        <v>De acuerdo con lo programado</v>
      </c>
      <c r="V60" s="34"/>
      <c r="W60" s="32">
        <v>1</v>
      </c>
      <c r="X60" s="33" t="str">
        <f t="shared" si="17"/>
        <v>No hay Programación</v>
      </c>
      <c r="Y60" s="34" t="str">
        <f t="shared" si="18"/>
        <v>De acuerdo con lo programado</v>
      </c>
      <c r="Z60" s="34" t="s">
        <v>321</v>
      </c>
      <c r="AA60" s="35">
        <v>0</v>
      </c>
      <c r="AB60" s="33" t="str">
        <f t="shared" si="19"/>
        <v>No hay Programación</v>
      </c>
      <c r="AC60" s="34" t="str">
        <f t="shared" si="20"/>
        <v>De acuerdo con lo programado</v>
      </c>
      <c r="AD60" s="36"/>
      <c r="AE60" s="32">
        <v>0</v>
      </c>
      <c r="AF60" s="33" t="str">
        <f t="shared" si="21"/>
        <v>No hay Programación</v>
      </c>
      <c r="AG60" s="34" t="str">
        <f t="shared" si="22"/>
        <v>De acuerdo con lo programado</v>
      </c>
      <c r="AH60" s="34"/>
      <c r="AI60" s="32">
        <f t="shared" si="11"/>
        <v>1</v>
      </c>
      <c r="AJ60" s="37" t="str">
        <f t="shared" si="12"/>
        <v>No hay Programación</v>
      </c>
      <c r="AK60" s="34" t="str">
        <f t="shared" si="13"/>
        <v>Cumplio</v>
      </c>
      <c r="AL60" s="34" t="s">
        <v>321</v>
      </c>
    </row>
    <row r="61" spans="1:38" s="72" customFormat="1" ht="72.599999999999994" customHeight="1" thickTop="1" thickBot="1">
      <c r="A61" s="85">
        <f t="shared" ref="A61:A73" si="26">A60+1</f>
        <v>27</v>
      </c>
      <c r="B61" s="86">
        <v>0</v>
      </c>
      <c r="C61" s="86">
        <v>0</v>
      </c>
      <c r="D61" s="86">
        <v>0</v>
      </c>
      <c r="E61" s="86">
        <v>0</v>
      </c>
      <c r="F61" s="87" t="s">
        <v>322</v>
      </c>
      <c r="G61" s="88" t="s">
        <v>113</v>
      </c>
      <c r="H61" s="88" t="s">
        <v>200</v>
      </c>
      <c r="I61" s="89">
        <v>0</v>
      </c>
      <c r="J61" s="89">
        <v>0</v>
      </c>
      <c r="K61" s="90">
        <f t="shared" si="23"/>
        <v>0</v>
      </c>
      <c r="L61" s="89">
        <v>0</v>
      </c>
      <c r="M61" s="89">
        <v>0</v>
      </c>
      <c r="N61" s="90">
        <f t="shared" si="24"/>
        <v>0</v>
      </c>
      <c r="O61" s="90">
        <f t="shared" si="25"/>
        <v>0</v>
      </c>
      <c r="P61" s="91"/>
      <c r="Q61" s="92" t="s">
        <v>312</v>
      </c>
      <c r="R61" s="93" t="s">
        <v>323</v>
      </c>
      <c r="S61" s="32">
        <v>1</v>
      </c>
      <c r="T61" s="33" t="str">
        <f t="shared" si="15"/>
        <v>No hay Programación</v>
      </c>
      <c r="U61" s="34" t="str">
        <f t="shared" si="16"/>
        <v>De acuerdo con lo programado</v>
      </c>
      <c r="V61" s="34" t="s">
        <v>324</v>
      </c>
      <c r="W61" s="32">
        <v>1</v>
      </c>
      <c r="X61" s="33" t="str">
        <f t="shared" si="17"/>
        <v>No hay Programación</v>
      </c>
      <c r="Y61" s="34" t="str">
        <f t="shared" si="18"/>
        <v>De acuerdo con lo programado</v>
      </c>
      <c r="Z61" s="34" t="s">
        <v>325</v>
      </c>
      <c r="AA61" s="35">
        <v>0</v>
      </c>
      <c r="AB61" s="33" t="str">
        <f t="shared" si="19"/>
        <v>No hay Programación</v>
      </c>
      <c r="AC61" s="34" t="str">
        <f t="shared" si="20"/>
        <v>De acuerdo con lo programado</v>
      </c>
      <c r="AD61" s="36"/>
      <c r="AE61" s="32">
        <v>0</v>
      </c>
      <c r="AF61" s="33" t="str">
        <f t="shared" si="21"/>
        <v>No hay Programación</v>
      </c>
      <c r="AG61" s="34" t="str">
        <f t="shared" si="22"/>
        <v>De acuerdo con lo programado</v>
      </c>
      <c r="AH61" s="34"/>
      <c r="AI61" s="32">
        <f t="shared" si="11"/>
        <v>2</v>
      </c>
      <c r="AJ61" s="37" t="str">
        <f t="shared" si="12"/>
        <v>No hay Programación</v>
      </c>
      <c r="AK61" s="34" t="str">
        <f t="shared" si="13"/>
        <v>Cumplio</v>
      </c>
      <c r="AL61" s="34" t="s">
        <v>326</v>
      </c>
    </row>
    <row r="62" spans="1:38" s="72" customFormat="1" ht="72.599999999999994" customHeight="1" thickTop="1" thickBot="1">
      <c r="A62" s="85">
        <f t="shared" si="26"/>
        <v>28</v>
      </c>
      <c r="B62" s="86">
        <v>0</v>
      </c>
      <c r="C62" s="86">
        <v>0</v>
      </c>
      <c r="D62" s="86">
        <v>0</v>
      </c>
      <c r="E62" s="86">
        <v>0</v>
      </c>
      <c r="F62" s="87" t="s">
        <v>327</v>
      </c>
      <c r="G62" s="88" t="s">
        <v>113</v>
      </c>
      <c r="H62" s="88" t="s">
        <v>200</v>
      </c>
      <c r="I62" s="89">
        <v>0</v>
      </c>
      <c r="J62" s="89">
        <v>0</v>
      </c>
      <c r="K62" s="90">
        <f t="shared" si="23"/>
        <v>0</v>
      </c>
      <c r="L62" s="89">
        <v>0</v>
      </c>
      <c r="M62" s="89">
        <v>0</v>
      </c>
      <c r="N62" s="90">
        <f t="shared" si="24"/>
        <v>0</v>
      </c>
      <c r="O62" s="90">
        <f t="shared" si="25"/>
        <v>0</v>
      </c>
      <c r="P62" s="91"/>
      <c r="Q62" s="92" t="s">
        <v>312</v>
      </c>
      <c r="R62" s="93" t="s">
        <v>328</v>
      </c>
      <c r="S62" s="32">
        <v>0</v>
      </c>
      <c r="T62" s="33" t="str">
        <f t="shared" si="15"/>
        <v>No hay Programación</v>
      </c>
      <c r="U62" s="34" t="str">
        <f t="shared" si="16"/>
        <v>De acuerdo con lo programado</v>
      </c>
      <c r="V62" s="34"/>
      <c r="W62" s="32">
        <v>1</v>
      </c>
      <c r="X62" s="33" t="str">
        <f t="shared" si="17"/>
        <v>No hay Programación</v>
      </c>
      <c r="Y62" s="34" t="str">
        <f t="shared" si="18"/>
        <v>De acuerdo con lo programado</v>
      </c>
      <c r="Z62" s="34" t="s">
        <v>329</v>
      </c>
      <c r="AA62" s="35">
        <v>1</v>
      </c>
      <c r="AB62" s="33" t="str">
        <f t="shared" si="19"/>
        <v>No hay Programación</v>
      </c>
      <c r="AC62" s="34" t="str">
        <f t="shared" si="20"/>
        <v>De acuerdo con lo programado</v>
      </c>
      <c r="AD62" s="36" t="s">
        <v>330</v>
      </c>
      <c r="AE62" s="32">
        <v>1</v>
      </c>
      <c r="AF62" s="33" t="str">
        <f t="shared" si="21"/>
        <v>No hay Programación</v>
      </c>
      <c r="AG62" s="34" t="str">
        <f t="shared" si="22"/>
        <v>De acuerdo con lo programado</v>
      </c>
      <c r="AH62" s="34" t="s">
        <v>331</v>
      </c>
      <c r="AI62" s="32">
        <f t="shared" si="11"/>
        <v>3</v>
      </c>
      <c r="AJ62" s="37" t="str">
        <f t="shared" si="12"/>
        <v>No hay Programación</v>
      </c>
      <c r="AK62" s="34" t="str">
        <f t="shared" si="13"/>
        <v>Cumplio</v>
      </c>
      <c r="AL62" s="34" t="s">
        <v>332</v>
      </c>
    </row>
    <row r="63" spans="1:38" s="72" customFormat="1" ht="72.599999999999994" customHeight="1" thickTop="1" thickBot="1">
      <c r="A63" s="85">
        <f t="shared" si="26"/>
        <v>29</v>
      </c>
      <c r="B63" s="86">
        <v>0</v>
      </c>
      <c r="C63" s="86">
        <v>0</v>
      </c>
      <c r="D63" s="86">
        <v>0</v>
      </c>
      <c r="E63" s="86">
        <v>0</v>
      </c>
      <c r="F63" s="87" t="s">
        <v>333</v>
      </c>
      <c r="G63" s="88" t="s">
        <v>334</v>
      </c>
      <c r="H63" s="88" t="s">
        <v>335</v>
      </c>
      <c r="I63" s="89">
        <v>0</v>
      </c>
      <c r="J63" s="89">
        <v>0</v>
      </c>
      <c r="K63" s="90">
        <f t="shared" si="23"/>
        <v>0</v>
      </c>
      <c r="L63" s="89">
        <v>0</v>
      </c>
      <c r="M63" s="89">
        <v>0</v>
      </c>
      <c r="N63" s="90">
        <f t="shared" si="24"/>
        <v>0</v>
      </c>
      <c r="O63" s="90">
        <f t="shared" si="25"/>
        <v>0</v>
      </c>
      <c r="P63" s="91"/>
      <c r="Q63" s="92" t="s">
        <v>312</v>
      </c>
      <c r="R63" s="93" t="s">
        <v>323</v>
      </c>
      <c r="S63" s="32">
        <v>0</v>
      </c>
      <c r="T63" s="33" t="str">
        <f t="shared" si="15"/>
        <v>No hay Programación</v>
      </c>
      <c r="U63" s="34" t="str">
        <f t="shared" si="16"/>
        <v>De acuerdo con lo programado</v>
      </c>
      <c r="V63" s="34"/>
      <c r="W63" s="32">
        <v>2</v>
      </c>
      <c r="X63" s="33" t="str">
        <f t="shared" si="17"/>
        <v>No hay Programación</v>
      </c>
      <c r="Y63" s="34" t="str">
        <f t="shared" si="18"/>
        <v>De acuerdo con lo programado</v>
      </c>
      <c r="Z63" s="34" t="s">
        <v>336</v>
      </c>
      <c r="AA63" s="35">
        <v>2</v>
      </c>
      <c r="AB63" s="33" t="str">
        <f t="shared" si="19"/>
        <v>No hay Programación</v>
      </c>
      <c r="AC63" s="34" t="str">
        <f t="shared" si="20"/>
        <v>De acuerdo con lo programado</v>
      </c>
      <c r="AD63" s="36" t="s">
        <v>337</v>
      </c>
      <c r="AE63" s="32">
        <v>1</v>
      </c>
      <c r="AF63" s="33" t="str">
        <f t="shared" si="21"/>
        <v>No hay Programación</v>
      </c>
      <c r="AG63" s="34" t="str">
        <f t="shared" si="22"/>
        <v>De acuerdo con lo programado</v>
      </c>
      <c r="AH63" s="34" t="s">
        <v>338</v>
      </c>
      <c r="AI63" s="32">
        <f t="shared" si="11"/>
        <v>5</v>
      </c>
      <c r="AJ63" s="37" t="str">
        <f t="shared" si="12"/>
        <v>No hay Programación</v>
      </c>
      <c r="AK63" s="34" t="str">
        <f t="shared" si="13"/>
        <v>Cumplio</v>
      </c>
      <c r="AL63" s="34" t="s">
        <v>339</v>
      </c>
    </row>
    <row r="64" spans="1:38" s="72" customFormat="1" ht="72.599999999999994" customHeight="1" thickTop="1" thickBot="1">
      <c r="A64" s="85">
        <f t="shared" si="26"/>
        <v>30</v>
      </c>
      <c r="B64" s="86">
        <v>0</v>
      </c>
      <c r="C64" s="86">
        <v>0</v>
      </c>
      <c r="D64" s="86">
        <v>0</v>
      </c>
      <c r="E64" s="86">
        <v>0</v>
      </c>
      <c r="F64" s="93" t="s">
        <v>340</v>
      </c>
      <c r="G64" s="92" t="s">
        <v>100</v>
      </c>
      <c r="H64" s="92" t="s">
        <v>311</v>
      </c>
      <c r="I64" s="89">
        <v>0</v>
      </c>
      <c r="J64" s="89">
        <v>0</v>
      </c>
      <c r="K64" s="90">
        <f t="shared" si="23"/>
        <v>0</v>
      </c>
      <c r="L64" s="89">
        <v>0</v>
      </c>
      <c r="M64" s="89">
        <v>0</v>
      </c>
      <c r="N64" s="90">
        <f t="shared" si="24"/>
        <v>0</v>
      </c>
      <c r="O64" s="90">
        <f t="shared" si="25"/>
        <v>0</v>
      </c>
      <c r="P64" s="91"/>
      <c r="Q64" s="92" t="s">
        <v>341</v>
      </c>
      <c r="R64" s="93"/>
      <c r="S64" s="32">
        <v>3</v>
      </c>
      <c r="T64" s="33" t="str">
        <f t="shared" si="15"/>
        <v>No hay Programación</v>
      </c>
      <c r="U64" s="34" t="str">
        <f t="shared" si="16"/>
        <v>De acuerdo con lo programado</v>
      </c>
      <c r="V64" s="34" t="s">
        <v>342</v>
      </c>
      <c r="W64" s="32">
        <v>5</v>
      </c>
      <c r="X64" s="33" t="str">
        <f t="shared" si="17"/>
        <v>No hay Programación</v>
      </c>
      <c r="Y64" s="34" t="str">
        <f t="shared" si="18"/>
        <v>De acuerdo con lo programado</v>
      </c>
      <c r="Z64" s="34" t="s">
        <v>342</v>
      </c>
      <c r="AA64" s="35">
        <v>1</v>
      </c>
      <c r="AB64" s="33" t="str">
        <f t="shared" si="19"/>
        <v>No hay Programación</v>
      </c>
      <c r="AC64" s="34" t="str">
        <f t="shared" si="20"/>
        <v>De acuerdo con lo programado</v>
      </c>
      <c r="AD64" s="36" t="s">
        <v>342</v>
      </c>
      <c r="AE64" s="32">
        <v>1</v>
      </c>
      <c r="AF64" s="33" t="str">
        <f t="shared" si="21"/>
        <v>No hay Programación</v>
      </c>
      <c r="AG64" s="34" t="str">
        <f t="shared" si="22"/>
        <v>De acuerdo con lo programado</v>
      </c>
      <c r="AH64" s="34" t="s">
        <v>342</v>
      </c>
      <c r="AI64" s="32">
        <f t="shared" si="11"/>
        <v>10</v>
      </c>
      <c r="AJ64" s="37" t="str">
        <f t="shared" si="12"/>
        <v>No hay Programación</v>
      </c>
      <c r="AK64" s="34" t="str">
        <f t="shared" si="13"/>
        <v>Cumplio</v>
      </c>
      <c r="AL64" s="34" t="s">
        <v>342</v>
      </c>
    </row>
    <row r="65" spans="1:38" s="72" customFormat="1" ht="72.599999999999994" customHeight="1" thickTop="1" thickBot="1">
      <c r="A65" s="85">
        <f t="shared" si="26"/>
        <v>31</v>
      </c>
      <c r="B65" s="86">
        <v>0</v>
      </c>
      <c r="C65" s="86">
        <v>0</v>
      </c>
      <c r="D65" s="86">
        <v>0</v>
      </c>
      <c r="E65" s="86">
        <v>0</v>
      </c>
      <c r="F65" s="87" t="s">
        <v>343</v>
      </c>
      <c r="G65" s="88" t="s">
        <v>158</v>
      </c>
      <c r="H65" s="88" t="s">
        <v>159</v>
      </c>
      <c r="I65" s="89">
        <v>0</v>
      </c>
      <c r="J65" s="89">
        <v>0</v>
      </c>
      <c r="K65" s="90">
        <f t="shared" si="23"/>
        <v>0</v>
      </c>
      <c r="L65" s="89">
        <v>0</v>
      </c>
      <c r="M65" s="89">
        <v>0</v>
      </c>
      <c r="N65" s="90">
        <f t="shared" si="24"/>
        <v>0</v>
      </c>
      <c r="O65" s="90">
        <f t="shared" si="25"/>
        <v>0</v>
      </c>
      <c r="P65" s="91"/>
      <c r="Q65" s="92" t="s">
        <v>261</v>
      </c>
      <c r="R65" s="93" t="s">
        <v>344</v>
      </c>
      <c r="S65" s="32">
        <v>1</v>
      </c>
      <c r="T65" s="33" t="str">
        <f t="shared" si="15"/>
        <v>No hay Programación</v>
      </c>
      <c r="U65" s="34" t="str">
        <f t="shared" si="16"/>
        <v>De acuerdo con lo programado</v>
      </c>
      <c r="V65" s="34" t="s">
        <v>345</v>
      </c>
      <c r="W65" s="32">
        <v>0</v>
      </c>
      <c r="X65" s="33" t="str">
        <f t="shared" si="17"/>
        <v>No hay Programación</v>
      </c>
      <c r="Y65" s="34" t="str">
        <f t="shared" si="18"/>
        <v>De acuerdo con lo programado</v>
      </c>
      <c r="Z65" s="34"/>
      <c r="AA65" s="35">
        <v>0</v>
      </c>
      <c r="AB65" s="33" t="str">
        <f t="shared" si="19"/>
        <v>No hay Programación</v>
      </c>
      <c r="AC65" s="34" t="str">
        <f t="shared" si="20"/>
        <v>De acuerdo con lo programado</v>
      </c>
      <c r="AD65" s="36"/>
      <c r="AE65" s="32">
        <v>1</v>
      </c>
      <c r="AF65" s="33" t="str">
        <f t="shared" si="21"/>
        <v>No hay Programación</v>
      </c>
      <c r="AG65" s="34" t="str">
        <f t="shared" si="22"/>
        <v>De acuerdo con lo programado</v>
      </c>
      <c r="AH65" s="34" t="s">
        <v>346</v>
      </c>
      <c r="AI65" s="32">
        <f t="shared" si="11"/>
        <v>2</v>
      </c>
      <c r="AJ65" s="37" t="str">
        <f t="shared" si="12"/>
        <v>No hay Programación</v>
      </c>
      <c r="AK65" s="34" t="str">
        <f t="shared" si="13"/>
        <v>Cumplio</v>
      </c>
      <c r="AL65" s="34" t="s">
        <v>347</v>
      </c>
    </row>
    <row r="66" spans="1:38" s="72" customFormat="1" ht="72.599999999999994" customHeight="1" thickTop="1" thickBot="1">
      <c r="A66" s="85">
        <f t="shared" si="26"/>
        <v>32</v>
      </c>
      <c r="B66" s="86">
        <v>0</v>
      </c>
      <c r="C66" s="86">
        <v>0</v>
      </c>
      <c r="D66" s="86">
        <v>0</v>
      </c>
      <c r="E66" s="86">
        <v>0</v>
      </c>
      <c r="F66" s="87" t="s">
        <v>348</v>
      </c>
      <c r="G66" s="88" t="s">
        <v>253</v>
      </c>
      <c r="H66" s="88" t="s">
        <v>144</v>
      </c>
      <c r="I66" s="89">
        <v>0</v>
      </c>
      <c r="J66" s="89">
        <v>0</v>
      </c>
      <c r="K66" s="90">
        <f t="shared" si="23"/>
        <v>0</v>
      </c>
      <c r="L66" s="89">
        <v>0</v>
      </c>
      <c r="M66" s="89">
        <v>0</v>
      </c>
      <c r="N66" s="90">
        <f t="shared" si="24"/>
        <v>0</v>
      </c>
      <c r="O66" s="90">
        <f t="shared" si="25"/>
        <v>0</v>
      </c>
      <c r="P66" s="91"/>
      <c r="Q66" s="92" t="s">
        <v>261</v>
      </c>
      <c r="R66" s="93" t="s">
        <v>344</v>
      </c>
      <c r="S66" s="32">
        <v>0</v>
      </c>
      <c r="T66" s="33" t="str">
        <f t="shared" si="15"/>
        <v>No hay Programación</v>
      </c>
      <c r="U66" s="34" t="str">
        <f t="shared" si="16"/>
        <v>De acuerdo con lo programado</v>
      </c>
      <c r="V66" s="34"/>
      <c r="W66" s="32">
        <v>0</v>
      </c>
      <c r="X66" s="33" t="str">
        <f t="shared" si="17"/>
        <v>No hay Programación</v>
      </c>
      <c r="Y66" s="34" t="str">
        <f t="shared" si="18"/>
        <v>De acuerdo con lo programado</v>
      </c>
      <c r="Z66" s="34"/>
      <c r="AA66" s="35">
        <v>1</v>
      </c>
      <c r="AB66" s="33" t="str">
        <f t="shared" si="19"/>
        <v>No hay Programación</v>
      </c>
      <c r="AC66" s="34" t="str">
        <f t="shared" si="20"/>
        <v>De acuerdo con lo programado</v>
      </c>
      <c r="AD66" s="36" t="s">
        <v>349</v>
      </c>
      <c r="AE66" s="32">
        <v>0</v>
      </c>
      <c r="AF66" s="33" t="str">
        <f t="shared" si="21"/>
        <v>No hay Programación</v>
      </c>
      <c r="AG66" s="34" t="str">
        <f t="shared" si="22"/>
        <v>De acuerdo con lo programado</v>
      </c>
      <c r="AH66" s="34"/>
      <c r="AI66" s="32">
        <f t="shared" si="11"/>
        <v>1</v>
      </c>
      <c r="AJ66" s="37" t="str">
        <f t="shared" si="12"/>
        <v>No hay Programación</v>
      </c>
      <c r="AK66" s="34" t="str">
        <f t="shared" si="13"/>
        <v>Cumplio</v>
      </c>
      <c r="AL66" s="34" t="s">
        <v>350</v>
      </c>
    </row>
    <row r="67" spans="1:38" s="72" customFormat="1" ht="72.599999999999994" customHeight="1" thickTop="1" thickBot="1">
      <c r="A67" s="85">
        <f t="shared" si="26"/>
        <v>33</v>
      </c>
      <c r="B67" s="86">
        <v>0</v>
      </c>
      <c r="C67" s="86">
        <v>0</v>
      </c>
      <c r="D67" s="86">
        <v>0</v>
      </c>
      <c r="E67" s="86">
        <v>0</v>
      </c>
      <c r="F67" s="87" t="s">
        <v>351</v>
      </c>
      <c r="G67" s="88" t="s">
        <v>100</v>
      </c>
      <c r="H67" s="88" t="s">
        <v>352</v>
      </c>
      <c r="I67" s="89">
        <v>0</v>
      </c>
      <c r="J67" s="89">
        <v>0</v>
      </c>
      <c r="K67" s="90">
        <f t="shared" si="23"/>
        <v>0</v>
      </c>
      <c r="L67" s="89">
        <v>0</v>
      </c>
      <c r="M67" s="89">
        <v>0</v>
      </c>
      <c r="N67" s="90">
        <f t="shared" si="24"/>
        <v>0</v>
      </c>
      <c r="O67" s="90">
        <f t="shared" si="25"/>
        <v>0</v>
      </c>
      <c r="P67" s="91"/>
      <c r="Q67" s="92" t="s">
        <v>312</v>
      </c>
      <c r="R67" s="93" t="s">
        <v>353</v>
      </c>
      <c r="S67" s="32">
        <v>0</v>
      </c>
      <c r="T67" s="33" t="str">
        <f t="shared" si="15"/>
        <v>No hay Programación</v>
      </c>
      <c r="U67" s="34" t="str">
        <f t="shared" si="16"/>
        <v>De acuerdo con lo programado</v>
      </c>
      <c r="V67" s="34"/>
      <c r="W67" s="32">
        <v>0</v>
      </c>
      <c r="X67" s="33" t="str">
        <f t="shared" si="17"/>
        <v>No hay Programación</v>
      </c>
      <c r="Y67" s="34" t="str">
        <f t="shared" si="18"/>
        <v>De acuerdo con lo programado</v>
      </c>
      <c r="Z67" s="34"/>
      <c r="AA67" s="35">
        <v>0</v>
      </c>
      <c r="AB67" s="33" t="str">
        <f t="shared" si="19"/>
        <v>No hay Programación</v>
      </c>
      <c r="AC67" s="34" t="str">
        <f t="shared" si="20"/>
        <v>De acuerdo con lo programado</v>
      </c>
      <c r="AD67" s="36"/>
      <c r="AE67" s="32">
        <v>0</v>
      </c>
      <c r="AF67" s="33" t="str">
        <f t="shared" si="21"/>
        <v>No hay Programación</v>
      </c>
      <c r="AG67" s="34" t="str">
        <f t="shared" si="22"/>
        <v>De acuerdo con lo programado</v>
      </c>
      <c r="AH67" s="34"/>
      <c r="AI67" s="32">
        <f t="shared" si="11"/>
        <v>0</v>
      </c>
      <c r="AJ67" s="37" t="str">
        <f t="shared" si="12"/>
        <v>No hay Programación</v>
      </c>
      <c r="AK67" s="34" t="str">
        <f t="shared" si="13"/>
        <v>No cumplio</v>
      </c>
      <c r="AL67" s="34" t="s">
        <v>354</v>
      </c>
    </row>
    <row r="68" spans="1:38" s="72" customFormat="1" ht="72.599999999999994" customHeight="1" thickTop="1" thickBot="1">
      <c r="A68" s="85">
        <f t="shared" si="26"/>
        <v>34</v>
      </c>
      <c r="B68" s="86">
        <v>0</v>
      </c>
      <c r="C68" s="86">
        <v>0</v>
      </c>
      <c r="D68" s="86">
        <v>0</v>
      </c>
      <c r="E68" s="86">
        <v>0</v>
      </c>
      <c r="F68" s="87" t="s">
        <v>355</v>
      </c>
      <c r="G68" s="88" t="s">
        <v>100</v>
      </c>
      <c r="H68" s="88" t="s">
        <v>356</v>
      </c>
      <c r="I68" s="89">
        <v>0</v>
      </c>
      <c r="J68" s="89">
        <v>0</v>
      </c>
      <c r="K68" s="90">
        <f>I68+J68</f>
        <v>0</v>
      </c>
      <c r="L68" s="89">
        <v>0</v>
      </c>
      <c r="M68" s="89">
        <v>0</v>
      </c>
      <c r="N68" s="90">
        <f t="shared" si="24"/>
        <v>0</v>
      </c>
      <c r="O68" s="90">
        <f>K68+N68</f>
        <v>0</v>
      </c>
      <c r="P68" s="91"/>
      <c r="Q68" s="92" t="s">
        <v>312</v>
      </c>
      <c r="R68" s="93" t="s">
        <v>357</v>
      </c>
      <c r="S68" s="32">
        <v>0</v>
      </c>
      <c r="T68" s="33" t="str">
        <f t="shared" si="15"/>
        <v>No hay Programación</v>
      </c>
      <c r="U68" s="34" t="str">
        <f t="shared" si="16"/>
        <v>De acuerdo con lo programado</v>
      </c>
      <c r="V68" s="34"/>
      <c r="W68" s="32">
        <v>0</v>
      </c>
      <c r="X68" s="33" t="str">
        <f t="shared" si="17"/>
        <v>No hay Programación</v>
      </c>
      <c r="Y68" s="34" t="str">
        <f t="shared" si="18"/>
        <v>De acuerdo con lo programado</v>
      </c>
      <c r="Z68" s="34"/>
      <c r="AA68" s="35">
        <v>0</v>
      </c>
      <c r="AB68" s="33" t="str">
        <f t="shared" si="19"/>
        <v>No hay Programación</v>
      </c>
      <c r="AC68" s="34" t="str">
        <f t="shared" si="20"/>
        <v>De acuerdo con lo programado</v>
      </c>
      <c r="AD68" s="36"/>
      <c r="AE68" s="32">
        <v>0</v>
      </c>
      <c r="AF68" s="33" t="str">
        <f t="shared" si="21"/>
        <v>No hay Programación</v>
      </c>
      <c r="AG68" s="34" t="str">
        <f t="shared" si="22"/>
        <v>De acuerdo con lo programado</v>
      </c>
      <c r="AH68" s="34"/>
      <c r="AI68" s="32">
        <f t="shared" si="11"/>
        <v>0</v>
      </c>
      <c r="AJ68" s="37" t="str">
        <f t="shared" si="12"/>
        <v>No hay Programación</v>
      </c>
      <c r="AK68" s="34" t="str">
        <f t="shared" si="13"/>
        <v>No cumplio</v>
      </c>
      <c r="AL68" s="34" t="s">
        <v>358</v>
      </c>
    </row>
    <row r="69" spans="1:38" s="72" customFormat="1" ht="72.599999999999994" customHeight="1" thickTop="1" thickBot="1">
      <c r="A69" s="85">
        <f t="shared" si="26"/>
        <v>35</v>
      </c>
      <c r="B69" s="86">
        <v>0</v>
      </c>
      <c r="C69" s="86">
        <v>0</v>
      </c>
      <c r="D69" s="86">
        <v>0</v>
      </c>
      <c r="E69" s="86">
        <v>0</v>
      </c>
      <c r="F69" s="87" t="s">
        <v>359</v>
      </c>
      <c r="G69" s="88" t="s">
        <v>360</v>
      </c>
      <c r="H69" s="88" t="s">
        <v>361</v>
      </c>
      <c r="I69" s="89">
        <v>0</v>
      </c>
      <c r="J69" s="89">
        <v>0</v>
      </c>
      <c r="K69" s="90">
        <f t="shared" ref="K69:K73" si="27">I69+J69</f>
        <v>0</v>
      </c>
      <c r="L69" s="89">
        <v>0</v>
      </c>
      <c r="M69" s="89">
        <v>0</v>
      </c>
      <c r="N69" s="90">
        <f t="shared" si="24"/>
        <v>0</v>
      </c>
      <c r="O69" s="90">
        <f t="shared" ref="O69:O73" si="28">K69+N69</f>
        <v>0</v>
      </c>
      <c r="P69" s="91"/>
      <c r="Q69" s="92" t="s">
        <v>362</v>
      </c>
      <c r="R69" s="93" t="s">
        <v>363</v>
      </c>
      <c r="S69" s="32">
        <v>60</v>
      </c>
      <c r="T69" s="33" t="str">
        <f t="shared" si="15"/>
        <v>No hay Programación</v>
      </c>
      <c r="U69" s="34" t="str">
        <f t="shared" si="16"/>
        <v>De acuerdo con lo programado</v>
      </c>
      <c r="V69" s="34" t="s">
        <v>364</v>
      </c>
      <c r="W69" s="32">
        <v>90</v>
      </c>
      <c r="X69" s="33" t="str">
        <f t="shared" si="17"/>
        <v>No hay Programación</v>
      </c>
      <c r="Y69" s="34" t="str">
        <f t="shared" si="18"/>
        <v>De acuerdo con lo programado</v>
      </c>
      <c r="Z69" s="34" t="s">
        <v>365</v>
      </c>
      <c r="AA69" s="35">
        <v>30</v>
      </c>
      <c r="AB69" s="33" t="str">
        <f t="shared" si="19"/>
        <v>No hay Programación</v>
      </c>
      <c r="AC69" s="34" t="str">
        <f t="shared" si="20"/>
        <v>De acuerdo con lo programado</v>
      </c>
      <c r="AD69" s="36" t="s">
        <v>366</v>
      </c>
      <c r="AE69" s="32">
        <v>51</v>
      </c>
      <c r="AF69" s="33" t="str">
        <f t="shared" si="21"/>
        <v>No hay Programación</v>
      </c>
      <c r="AG69" s="34" t="str">
        <f t="shared" si="22"/>
        <v>De acuerdo con lo programado</v>
      </c>
      <c r="AH69" s="34"/>
      <c r="AI69" s="32">
        <f t="shared" si="11"/>
        <v>231</v>
      </c>
      <c r="AJ69" s="37" t="str">
        <f t="shared" si="12"/>
        <v>No hay Programación</v>
      </c>
      <c r="AK69" s="34" t="str">
        <f t="shared" si="13"/>
        <v>Cumplio</v>
      </c>
      <c r="AL69" s="34" t="s">
        <v>367</v>
      </c>
    </row>
    <row r="70" spans="1:38" s="72" customFormat="1" ht="72.599999999999994" customHeight="1" thickTop="1" thickBot="1">
      <c r="A70" s="85">
        <f t="shared" si="26"/>
        <v>36</v>
      </c>
      <c r="B70" s="86">
        <v>0</v>
      </c>
      <c r="C70" s="86">
        <v>0</v>
      </c>
      <c r="D70" s="86">
        <v>0</v>
      </c>
      <c r="E70" s="86">
        <v>0</v>
      </c>
      <c r="F70" s="87" t="s">
        <v>368</v>
      </c>
      <c r="G70" s="88" t="s">
        <v>369</v>
      </c>
      <c r="H70" s="88" t="s">
        <v>311</v>
      </c>
      <c r="I70" s="89">
        <v>0</v>
      </c>
      <c r="J70" s="89">
        <v>0</v>
      </c>
      <c r="K70" s="90">
        <f t="shared" si="27"/>
        <v>0</v>
      </c>
      <c r="L70" s="89">
        <v>0</v>
      </c>
      <c r="M70" s="89">
        <v>0</v>
      </c>
      <c r="N70" s="90">
        <f t="shared" si="24"/>
        <v>0</v>
      </c>
      <c r="O70" s="90">
        <f t="shared" si="28"/>
        <v>0</v>
      </c>
      <c r="P70" s="91"/>
      <c r="Q70" s="92" t="s">
        <v>362</v>
      </c>
      <c r="R70" s="93" t="s">
        <v>370</v>
      </c>
      <c r="S70" s="32">
        <v>0</v>
      </c>
      <c r="T70" s="33" t="str">
        <f t="shared" si="15"/>
        <v>No hay Programación</v>
      </c>
      <c r="U70" s="34" t="str">
        <f t="shared" si="16"/>
        <v>De acuerdo con lo programado</v>
      </c>
      <c r="V70" s="34"/>
      <c r="W70" s="32">
        <v>7</v>
      </c>
      <c r="X70" s="33" t="str">
        <f t="shared" si="17"/>
        <v>No hay Programación</v>
      </c>
      <c r="Y70" s="34" t="str">
        <f t="shared" si="18"/>
        <v>De acuerdo con lo programado</v>
      </c>
      <c r="Z70" s="34" t="s">
        <v>371</v>
      </c>
      <c r="AA70" s="35">
        <v>30</v>
      </c>
      <c r="AB70" s="33" t="str">
        <f t="shared" si="19"/>
        <v>No hay Programación</v>
      </c>
      <c r="AC70" s="34" t="str">
        <f t="shared" si="20"/>
        <v>De acuerdo con lo programado</v>
      </c>
      <c r="AD70" s="36" t="s">
        <v>372</v>
      </c>
      <c r="AE70" s="32">
        <v>0</v>
      </c>
      <c r="AF70" s="33" t="str">
        <f t="shared" si="21"/>
        <v>No hay Programación</v>
      </c>
      <c r="AG70" s="34" t="str">
        <f t="shared" si="22"/>
        <v>De acuerdo con lo programado</v>
      </c>
      <c r="AH70" s="34"/>
      <c r="AI70" s="32">
        <f t="shared" si="11"/>
        <v>37</v>
      </c>
      <c r="AJ70" s="37" t="str">
        <f t="shared" si="12"/>
        <v>No hay Programación</v>
      </c>
      <c r="AK70" s="34" t="str">
        <f t="shared" si="13"/>
        <v>Cumplio</v>
      </c>
      <c r="AL70" s="34"/>
    </row>
    <row r="71" spans="1:38" s="72" customFormat="1" ht="72.599999999999994" customHeight="1" thickTop="1" thickBot="1">
      <c r="A71" s="85">
        <f t="shared" si="26"/>
        <v>37</v>
      </c>
      <c r="B71" s="86">
        <v>0</v>
      </c>
      <c r="C71" s="86">
        <v>0</v>
      </c>
      <c r="D71" s="86">
        <v>0</v>
      </c>
      <c r="E71" s="86">
        <v>0</v>
      </c>
      <c r="F71" s="87" t="s">
        <v>373</v>
      </c>
      <c r="G71" s="88" t="s">
        <v>374</v>
      </c>
      <c r="H71" s="88" t="s">
        <v>375</v>
      </c>
      <c r="I71" s="89">
        <v>0</v>
      </c>
      <c r="J71" s="89">
        <v>0</v>
      </c>
      <c r="K71" s="90">
        <f t="shared" si="27"/>
        <v>0</v>
      </c>
      <c r="L71" s="89">
        <v>0</v>
      </c>
      <c r="M71" s="89">
        <v>0</v>
      </c>
      <c r="N71" s="90">
        <f t="shared" si="24"/>
        <v>0</v>
      </c>
      <c r="O71" s="90">
        <f t="shared" si="28"/>
        <v>0</v>
      </c>
      <c r="P71" s="91"/>
      <c r="Q71" s="92" t="s">
        <v>362</v>
      </c>
      <c r="R71" s="93" t="s">
        <v>376</v>
      </c>
      <c r="S71" s="32">
        <v>0</v>
      </c>
      <c r="T71" s="33" t="str">
        <f t="shared" si="15"/>
        <v>No hay Programación</v>
      </c>
      <c r="U71" s="34" t="str">
        <f t="shared" si="16"/>
        <v>De acuerdo con lo programado</v>
      </c>
      <c r="V71" s="34"/>
      <c r="W71" s="32">
        <v>0</v>
      </c>
      <c r="X71" s="33" t="str">
        <f t="shared" si="17"/>
        <v>No hay Programación</v>
      </c>
      <c r="Y71" s="34" t="str">
        <f t="shared" si="18"/>
        <v>De acuerdo con lo programado</v>
      </c>
      <c r="Z71" s="34"/>
      <c r="AA71" s="35">
        <v>0</v>
      </c>
      <c r="AB71" s="33" t="str">
        <f t="shared" si="19"/>
        <v>No hay Programación</v>
      </c>
      <c r="AC71" s="34" t="str">
        <f t="shared" si="20"/>
        <v>De acuerdo con lo programado</v>
      </c>
      <c r="AD71" s="36"/>
      <c r="AE71" s="32">
        <v>0</v>
      </c>
      <c r="AF71" s="33" t="str">
        <f t="shared" si="21"/>
        <v>No hay Programación</v>
      </c>
      <c r="AG71" s="34" t="str">
        <f t="shared" si="22"/>
        <v>De acuerdo con lo programado</v>
      </c>
      <c r="AH71" s="34"/>
      <c r="AI71" s="32">
        <f t="shared" si="11"/>
        <v>0</v>
      </c>
      <c r="AJ71" s="37" t="str">
        <f t="shared" si="12"/>
        <v>No hay Programación</v>
      </c>
      <c r="AK71" s="34" t="str">
        <f t="shared" si="13"/>
        <v>No cumplio</v>
      </c>
      <c r="AL71" s="34"/>
    </row>
    <row r="72" spans="1:38" s="72" customFormat="1" ht="72.599999999999994" customHeight="1" thickTop="1" thickBot="1">
      <c r="A72" s="85">
        <f t="shared" si="26"/>
        <v>38</v>
      </c>
      <c r="B72" s="86">
        <v>0</v>
      </c>
      <c r="C72" s="86">
        <v>0</v>
      </c>
      <c r="D72" s="86">
        <v>0</v>
      </c>
      <c r="E72" s="86">
        <v>0</v>
      </c>
      <c r="F72" s="87" t="s">
        <v>377</v>
      </c>
      <c r="G72" s="88" t="s">
        <v>378</v>
      </c>
      <c r="H72" s="88" t="s">
        <v>379</v>
      </c>
      <c r="I72" s="89">
        <v>0</v>
      </c>
      <c r="J72" s="89">
        <v>0</v>
      </c>
      <c r="K72" s="90">
        <f t="shared" si="27"/>
        <v>0</v>
      </c>
      <c r="L72" s="89">
        <v>0</v>
      </c>
      <c r="M72" s="89">
        <v>0</v>
      </c>
      <c r="N72" s="90">
        <f t="shared" si="24"/>
        <v>0</v>
      </c>
      <c r="O72" s="90">
        <f t="shared" si="28"/>
        <v>0</v>
      </c>
      <c r="P72" s="91"/>
      <c r="Q72" s="92" t="s">
        <v>362</v>
      </c>
      <c r="R72" s="93" t="s">
        <v>380</v>
      </c>
      <c r="S72" s="32">
        <v>1</v>
      </c>
      <c r="T72" s="33" t="str">
        <f t="shared" si="15"/>
        <v>No hay Programación</v>
      </c>
      <c r="U72" s="34" t="str">
        <f t="shared" si="16"/>
        <v>De acuerdo con lo programado</v>
      </c>
      <c r="V72" s="109" t="s">
        <v>381</v>
      </c>
      <c r="W72" s="32">
        <v>5</v>
      </c>
      <c r="X72" s="33" t="str">
        <f t="shared" si="17"/>
        <v>No hay Programación</v>
      </c>
      <c r="Y72" s="34" t="str">
        <f t="shared" si="18"/>
        <v>De acuerdo con lo programado</v>
      </c>
      <c r="Z72" s="34" t="s">
        <v>382</v>
      </c>
      <c r="AA72" s="35">
        <v>1</v>
      </c>
      <c r="AB72" s="33" t="str">
        <f t="shared" si="19"/>
        <v>No hay Programación</v>
      </c>
      <c r="AC72" s="34" t="str">
        <f t="shared" si="20"/>
        <v>De acuerdo con lo programado</v>
      </c>
      <c r="AD72" s="36" t="s">
        <v>383</v>
      </c>
      <c r="AE72" s="32">
        <v>0</v>
      </c>
      <c r="AF72" s="33" t="str">
        <f t="shared" si="21"/>
        <v>No hay Programación</v>
      </c>
      <c r="AG72" s="34" t="str">
        <f t="shared" si="22"/>
        <v>De acuerdo con lo programado</v>
      </c>
      <c r="AH72" s="34"/>
      <c r="AI72" s="32">
        <f t="shared" si="11"/>
        <v>7</v>
      </c>
      <c r="AJ72" s="37" t="str">
        <f t="shared" si="12"/>
        <v>No hay Programación</v>
      </c>
      <c r="AK72" s="34" t="str">
        <f t="shared" si="13"/>
        <v>Cumplio</v>
      </c>
      <c r="AL72" s="34" t="s">
        <v>382</v>
      </c>
    </row>
    <row r="73" spans="1:38" s="72" customFormat="1" ht="81" customHeight="1" thickTop="1" thickBot="1">
      <c r="A73" s="85">
        <f t="shared" si="26"/>
        <v>39</v>
      </c>
      <c r="B73" s="86">
        <v>0</v>
      </c>
      <c r="C73" s="86">
        <v>0</v>
      </c>
      <c r="D73" s="86">
        <v>0</v>
      </c>
      <c r="E73" s="86">
        <v>0</v>
      </c>
      <c r="F73" s="87" t="s">
        <v>384</v>
      </c>
      <c r="G73" s="88" t="s">
        <v>385</v>
      </c>
      <c r="H73" s="88" t="s">
        <v>386</v>
      </c>
      <c r="I73" s="89">
        <v>0</v>
      </c>
      <c r="J73" s="89">
        <v>0</v>
      </c>
      <c r="K73" s="90">
        <f t="shared" si="27"/>
        <v>0</v>
      </c>
      <c r="L73" s="89">
        <v>0</v>
      </c>
      <c r="M73" s="89">
        <v>0</v>
      </c>
      <c r="N73" s="90">
        <f t="shared" si="24"/>
        <v>0</v>
      </c>
      <c r="O73" s="90">
        <f t="shared" si="28"/>
        <v>0</v>
      </c>
      <c r="P73" s="91"/>
      <c r="Q73" s="92" t="s">
        <v>387</v>
      </c>
      <c r="R73" s="93" t="s">
        <v>388</v>
      </c>
      <c r="S73" s="32">
        <v>0</v>
      </c>
      <c r="T73" s="33" t="str">
        <f t="shared" si="15"/>
        <v>No hay Programación</v>
      </c>
      <c r="U73" s="34" t="str">
        <f t="shared" si="16"/>
        <v>De acuerdo con lo programado</v>
      </c>
      <c r="V73" s="109"/>
      <c r="W73" s="32">
        <v>5</v>
      </c>
      <c r="X73" s="33" t="str">
        <f t="shared" si="17"/>
        <v>No hay Programación</v>
      </c>
      <c r="Y73" s="34" t="str">
        <f t="shared" si="18"/>
        <v>De acuerdo con lo programado</v>
      </c>
      <c r="Z73" s="34" t="s">
        <v>389</v>
      </c>
      <c r="AA73" s="35">
        <v>0</v>
      </c>
      <c r="AB73" s="33" t="str">
        <f t="shared" si="19"/>
        <v>No hay Programación</v>
      </c>
      <c r="AC73" s="34" t="str">
        <f t="shared" si="20"/>
        <v>De acuerdo con lo programado</v>
      </c>
      <c r="AD73" s="36"/>
      <c r="AE73" s="32">
        <v>3</v>
      </c>
      <c r="AF73" s="33" t="str">
        <f t="shared" si="21"/>
        <v>No hay Programación</v>
      </c>
      <c r="AG73" s="34" t="str">
        <f t="shared" si="22"/>
        <v>De acuerdo con lo programado</v>
      </c>
      <c r="AH73" s="34" t="s">
        <v>390</v>
      </c>
      <c r="AI73" s="32">
        <f t="shared" si="11"/>
        <v>8</v>
      </c>
      <c r="AJ73" s="37" t="str">
        <f t="shared" si="12"/>
        <v>No hay Programación</v>
      </c>
      <c r="AK73" s="34" t="str">
        <f t="shared" si="13"/>
        <v>Cumplio</v>
      </c>
      <c r="AL73" s="34" t="s">
        <v>391</v>
      </c>
    </row>
    <row r="74" spans="1:38" s="72" customFormat="1" ht="11.4" thickTop="1" thickBot="1">
      <c r="A74" s="110"/>
      <c r="B74" s="110"/>
      <c r="C74" s="110"/>
      <c r="D74" s="110"/>
      <c r="E74" s="110"/>
      <c r="F74" s="111"/>
      <c r="G74" s="112"/>
      <c r="H74" s="112"/>
      <c r="I74" s="113"/>
      <c r="J74" s="113"/>
      <c r="K74" s="113"/>
      <c r="L74" s="113"/>
      <c r="M74" s="113"/>
      <c r="N74" s="113"/>
      <c r="O74" s="113"/>
      <c r="P74" s="113"/>
      <c r="Q74" s="113"/>
      <c r="R74" s="113"/>
      <c r="V74" s="73"/>
      <c r="Z74" s="73"/>
      <c r="AD74" s="114"/>
    </row>
    <row r="75" spans="1:38" s="72" customFormat="1" ht="10.5" customHeight="1" thickTop="1" thickBot="1">
      <c r="A75" s="508" t="s">
        <v>392</v>
      </c>
      <c r="B75" s="509"/>
      <c r="C75" s="509"/>
      <c r="D75" s="509"/>
      <c r="E75" s="509"/>
      <c r="F75" s="115"/>
      <c r="G75" s="116"/>
      <c r="H75" s="116"/>
      <c r="I75" s="113"/>
      <c r="J75" s="113"/>
      <c r="K75" s="113"/>
      <c r="L75" s="113"/>
      <c r="M75" s="113"/>
      <c r="N75" s="113"/>
      <c r="O75" s="113"/>
      <c r="P75" s="113"/>
      <c r="Q75" s="113"/>
      <c r="R75" s="113"/>
      <c r="V75" s="73"/>
      <c r="Z75" s="73"/>
    </row>
    <row r="76" spans="1:38" s="72" customFormat="1" ht="11.4" thickTop="1" thickBot="1">
      <c r="A76" s="117"/>
      <c r="B76" s="117"/>
      <c r="C76" s="117"/>
      <c r="D76" s="117"/>
      <c r="E76" s="117"/>
      <c r="F76" s="118"/>
      <c r="G76" s="116"/>
      <c r="H76" s="116"/>
      <c r="I76" s="113"/>
      <c r="J76" s="113"/>
      <c r="K76" s="113"/>
      <c r="L76" s="113"/>
      <c r="M76" s="113"/>
      <c r="N76" s="113"/>
      <c r="O76" s="113"/>
      <c r="P76" s="113"/>
      <c r="Q76" s="113"/>
      <c r="R76" s="113"/>
      <c r="V76" s="73"/>
      <c r="Z76" s="73"/>
    </row>
    <row r="77" spans="1:38" s="72" customFormat="1" ht="12" customHeight="1" thickTop="1" thickBot="1">
      <c r="A77" s="510" t="s">
        <v>170</v>
      </c>
      <c r="B77" s="511"/>
      <c r="C77" s="511"/>
      <c r="D77" s="511"/>
      <c r="E77" s="511"/>
      <c r="F77" s="115"/>
      <c r="G77" s="116"/>
      <c r="H77" s="116"/>
      <c r="I77" s="113"/>
      <c r="J77" s="113"/>
      <c r="K77" s="113"/>
      <c r="L77" s="113"/>
      <c r="M77" s="113"/>
      <c r="N77" s="113"/>
      <c r="O77" s="113"/>
      <c r="P77" s="113"/>
      <c r="Q77" s="113"/>
      <c r="R77" s="113"/>
      <c r="V77" s="73"/>
      <c r="Z77" s="73"/>
    </row>
    <row r="78" spans="1:38" s="72" customFormat="1" ht="11.4" thickTop="1" thickBot="1">
      <c r="A78" s="119"/>
      <c r="B78" s="119"/>
      <c r="C78" s="119"/>
      <c r="D78" s="119"/>
      <c r="E78" s="119"/>
      <c r="F78" s="120"/>
      <c r="G78" s="116"/>
      <c r="H78" s="116"/>
      <c r="I78" s="113"/>
      <c r="J78" s="113"/>
      <c r="K78" s="113"/>
      <c r="L78" s="113"/>
      <c r="M78" s="113"/>
      <c r="N78" s="113"/>
      <c r="O78" s="113"/>
      <c r="P78" s="113"/>
      <c r="Q78" s="113"/>
      <c r="R78" s="113"/>
      <c r="V78" s="73"/>
      <c r="Z78" s="73"/>
    </row>
    <row r="79" spans="1:38" s="72" customFormat="1" ht="11.4" thickTop="1" thickBot="1">
      <c r="A79" s="121" t="s">
        <v>171</v>
      </c>
      <c r="B79" s="110"/>
      <c r="C79" s="122"/>
      <c r="D79" s="110"/>
      <c r="E79" s="110"/>
      <c r="F79" s="111"/>
      <c r="G79" s="116"/>
      <c r="H79" s="116"/>
      <c r="I79" s="113"/>
      <c r="J79" s="113"/>
      <c r="K79" s="113"/>
      <c r="L79" s="113"/>
      <c r="M79" s="113"/>
      <c r="N79" s="113"/>
      <c r="O79" s="113"/>
      <c r="P79" s="113"/>
      <c r="Q79" s="113"/>
      <c r="R79" s="113"/>
      <c r="V79" s="73"/>
      <c r="Z79" s="73"/>
    </row>
    <row r="80" spans="1:38" s="72" customFormat="1" ht="13.2" customHeight="1" thickTop="1" thickBot="1">
      <c r="A80" s="123">
        <v>1</v>
      </c>
      <c r="B80" s="110" t="s">
        <v>172</v>
      </c>
      <c r="C80" s="122"/>
      <c r="D80" s="110"/>
      <c r="E80" s="110"/>
      <c r="F80" s="111"/>
      <c r="G80" s="116"/>
      <c r="H80" s="116"/>
      <c r="I80" s="113"/>
      <c r="J80" s="113"/>
      <c r="K80" s="113"/>
      <c r="L80" s="113"/>
      <c r="M80" s="113"/>
      <c r="N80" s="113"/>
      <c r="O80" s="113"/>
      <c r="P80" s="113"/>
      <c r="Q80" s="113"/>
      <c r="R80" s="113"/>
      <c r="V80" s="73"/>
      <c r="Z80" s="73"/>
    </row>
    <row r="81" spans="1:26" s="72" customFormat="1" ht="13.2" customHeight="1" thickTop="1" thickBot="1">
      <c r="A81" s="123">
        <v>2</v>
      </c>
      <c r="B81" s="110" t="s">
        <v>393</v>
      </c>
      <c r="C81" s="122"/>
      <c r="D81" s="110"/>
      <c r="E81" s="110"/>
      <c r="F81" s="111"/>
      <c r="G81" s="116"/>
      <c r="H81" s="116"/>
      <c r="I81" s="113"/>
      <c r="J81" s="113"/>
      <c r="K81" s="113"/>
      <c r="L81" s="113"/>
      <c r="M81" s="113"/>
      <c r="N81" s="113"/>
      <c r="O81" s="113"/>
      <c r="P81" s="113"/>
      <c r="Q81" s="113"/>
      <c r="R81" s="113"/>
      <c r="V81" s="73"/>
      <c r="Z81" s="73"/>
    </row>
    <row r="82" spans="1:26" s="72" customFormat="1" ht="13.2" customHeight="1" thickTop="1" thickBot="1">
      <c r="A82" s="123">
        <v>3</v>
      </c>
      <c r="B82" s="110" t="s">
        <v>394</v>
      </c>
      <c r="C82" s="124"/>
      <c r="D82" s="110"/>
      <c r="E82" s="110"/>
      <c r="F82" s="111"/>
      <c r="G82" s="125"/>
      <c r="H82" s="125"/>
      <c r="I82" s="113"/>
      <c r="J82" s="113"/>
      <c r="K82" s="113"/>
      <c r="L82" s="113"/>
      <c r="M82" s="113"/>
      <c r="N82" s="113"/>
      <c r="O82" s="113"/>
      <c r="P82" s="113"/>
      <c r="Q82" s="113"/>
      <c r="R82" s="113"/>
      <c r="V82" s="73"/>
      <c r="Z82" s="73"/>
    </row>
    <row r="83" spans="1:26" s="72" customFormat="1" ht="13.2" customHeight="1" thickTop="1" thickBot="1">
      <c r="A83" s="123">
        <v>4</v>
      </c>
      <c r="B83" s="110" t="s">
        <v>395</v>
      </c>
      <c r="C83" s="124"/>
      <c r="D83" s="110"/>
      <c r="E83" s="110"/>
      <c r="F83" s="111"/>
      <c r="G83" s="112"/>
      <c r="H83" s="112"/>
      <c r="I83" s="113"/>
      <c r="J83" s="113"/>
      <c r="K83" s="113"/>
      <c r="L83" s="113"/>
      <c r="M83" s="113"/>
      <c r="N83" s="113"/>
      <c r="O83" s="113"/>
      <c r="P83" s="113"/>
      <c r="Q83" s="113"/>
      <c r="R83" s="113"/>
      <c r="V83" s="73"/>
      <c r="Z83" s="73"/>
    </row>
    <row r="84" spans="1:26" s="72" customFormat="1" ht="13.2" customHeight="1" thickTop="1" thickBot="1">
      <c r="A84" s="123">
        <v>5</v>
      </c>
      <c r="B84" s="110" t="s">
        <v>396</v>
      </c>
      <c r="C84" s="124"/>
      <c r="D84" s="110"/>
      <c r="E84" s="110"/>
      <c r="F84" s="111"/>
      <c r="G84" s="112"/>
      <c r="H84" s="112"/>
      <c r="I84" s="113"/>
      <c r="J84" s="113"/>
      <c r="K84" s="113"/>
      <c r="L84" s="113"/>
      <c r="M84" s="113"/>
      <c r="N84" s="113"/>
      <c r="O84" s="113"/>
      <c r="P84" s="113"/>
      <c r="Q84" s="113"/>
      <c r="R84" s="113"/>
      <c r="V84" s="73"/>
      <c r="Z84" s="73"/>
    </row>
    <row r="85" spans="1:26" s="72" customFormat="1" ht="13.2" customHeight="1" thickTop="1">
      <c r="A85" s="123">
        <v>6</v>
      </c>
      <c r="B85" s="125" t="s">
        <v>177</v>
      </c>
      <c r="C85" s="124"/>
      <c r="D85" s="110"/>
      <c r="E85" s="110"/>
      <c r="F85" s="111"/>
      <c r="G85" s="116"/>
      <c r="H85" s="116"/>
      <c r="I85" s="120"/>
      <c r="J85" s="120"/>
      <c r="K85" s="120"/>
      <c r="L85" s="120"/>
      <c r="M85" s="120"/>
      <c r="N85" s="120"/>
      <c r="O85" s="120"/>
      <c r="P85" s="120"/>
      <c r="Q85" s="120"/>
      <c r="R85" s="120"/>
      <c r="V85" s="73"/>
      <c r="Z85" s="73"/>
    </row>
    <row r="86" spans="1:26" s="72" customFormat="1" ht="13.2" customHeight="1">
      <c r="A86" s="123">
        <v>7</v>
      </c>
      <c r="B86" s="110" t="s">
        <v>178</v>
      </c>
      <c r="D86" s="110"/>
      <c r="E86" s="110"/>
      <c r="F86" s="111"/>
      <c r="G86" s="116"/>
      <c r="H86" s="116"/>
      <c r="I86" s="120"/>
      <c r="J86" s="120"/>
      <c r="K86" s="120"/>
      <c r="L86" s="120"/>
      <c r="M86" s="120"/>
      <c r="N86" s="120"/>
      <c r="O86" s="120"/>
      <c r="P86" s="120"/>
      <c r="Q86" s="120"/>
      <c r="R86" s="120"/>
      <c r="V86" s="73"/>
      <c r="Z86" s="73"/>
    </row>
    <row r="87" spans="1:26" s="125" customFormat="1" ht="13.2" customHeight="1">
      <c r="A87" s="123">
        <v>8</v>
      </c>
      <c r="B87" s="126" t="s">
        <v>179</v>
      </c>
      <c r="C87" s="110"/>
      <c r="F87" s="111"/>
      <c r="G87" s="116"/>
      <c r="H87" s="116"/>
      <c r="I87" s="120"/>
      <c r="J87" s="120"/>
      <c r="K87" s="120"/>
      <c r="L87" s="120"/>
      <c r="M87" s="120"/>
      <c r="N87" s="120"/>
      <c r="O87" s="120"/>
      <c r="P87" s="120"/>
      <c r="Q87" s="120"/>
      <c r="R87" s="120"/>
      <c r="V87" s="127"/>
      <c r="Z87" s="127"/>
    </row>
    <row r="88" spans="1:26" s="72" customFormat="1" ht="13.2" customHeight="1">
      <c r="A88" s="123">
        <v>9</v>
      </c>
      <c r="B88" s="126" t="s">
        <v>180</v>
      </c>
      <c r="C88" s="110"/>
      <c r="D88" s="110"/>
      <c r="E88" s="110"/>
      <c r="F88" s="111"/>
      <c r="G88" s="116"/>
      <c r="H88" s="116"/>
      <c r="I88" s="120"/>
      <c r="J88" s="120"/>
      <c r="K88" s="120"/>
      <c r="L88" s="120"/>
      <c r="M88" s="120"/>
      <c r="N88" s="120"/>
      <c r="O88" s="120"/>
      <c r="P88" s="120"/>
      <c r="Q88" s="120"/>
      <c r="R88" s="120"/>
      <c r="V88" s="73"/>
      <c r="Z88" s="73"/>
    </row>
    <row r="89" spans="1:26" s="72" customFormat="1" ht="13.2" hidden="1" customHeight="1">
      <c r="A89" s="123">
        <v>10</v>
      </c>
      <c r="B89" s="126" t="s">
        <v>181</v>
      </c>
      <c r="C89" s="110"/>
      <c r="D89" s="110"/>
      <c r="E89" s="110"/>
      <c r="F89" s="111"/>
      <c r="G89" s="116"/>
      <c r="H89" s="116"/>
      <c r="I89" s="120"/>
      <c r="J89" s="120"/>
      <c r="K89" s="120"/>
      <c r="L89" s="120"/>
      <c r="M89" s="120"/>
      <c r="N89" s="120"/>
      <c r="O89" s="120"/>
      <c r="P89" s="120"/>
      <c r="Q89" s="120"/>
      <c r="R89" s="120"/>
    </row>
    <row r="90" spans="1:26" s="72" customFormat="1" ht="13.2" customHeight="1">
      <c r="A90" s="123">
        <v>10</v>
      </c>
      <c r="B90" s="126" t="s">
        <v>182</v>
      </c>
      <c r="C90" s="110"/>
      <c r="D90" s="110"/>
      <c r="E90" s="110"/>
      <c r="F90" s="111"/>
      <c r="G90" s="116"/>
      <c r="H90" s="116"/>
      <c r="I90" s="120"/>
      <c r="J90" s="120"/>
      <c r="K90" s="120"/>
      <c r="L90" s="120"/>
      <c r="M90" s="120"/>
      <c r="N90" s="120"/>
      <c r="O90" s="120"/>
      <c r="P90" s="120"/>
      <c r="Q90" s="120"/>
      <c r="R90" s="120"/>
      <c r="V90" s="73"/>
      <c r="Z90" s="73"/>
    </row>
    <row r="91" spans="1:26" s="72" customFormat="1" ht="13.2" customHeight="1">
      <c r="A91" s="123">
        <v>11</v>
      </c>
      <c r="B91" s="110" t="s">
        <v>183</v>
      </c>
      <c r="C91" s="110"/>
      <c r="D91" s="110"/>
      <c r="E91" s="110"/>
      <c r="F91" s="111"/>
      <c r="G91" s="116"/>
      <c r="H91" s="116"/>
      <c r="I91" s="120"/>
      <c r="J91" s="120"/>
      <c r="K91" s="120"/>
      <c r="L91" s="120"/>
      <c r="M91" s="120"/>
      <c r="N91" s="120"/>
      <c r="O91" s="120"/>
      <c r="P91" s="120"/>
      <c r="Q91" s="120"/>
      <c r="R91" s="120"/>
      <c r="V91" s="73"/>
      <c r="Z91" s="73"/>
    </row>
    <row r="92" spans="1:26" s="72" customFormat="1" ht="13.2" customHeight="1">
      <c r="A92" s="123">
        <v>12</v>
      </c>
      <c r="B92" s="126" t="s">
        <v>184</v>
      </c>
      <c r="C92" s="110"/>
      <c r="D92" s="110"/>
      <c r="E92" s="110"/>
      <c r="F92" s="111"/>
      <c r="G92" s="116"/>
      <c r="H92" s="116"/>
      <c r="I92" s="120"/>
      <c r="J92" s="120"/>
      <c r="K92" s="120"/>
      <c r="L92" s="120"/>
      <c r="M92" s="120"/>
      <c r="N92" s="120"/>
      <c r="O92" s="120"/>
      <c r="P92" s="120"/>
      <c r="Q92" s="120"/>
      <c r="R92" s="120"/>
      <c r="V92" s="73"/>
      <c r="Z92" s="73"/>
    </row>
    <row r="93" spans="1:26" s="72" customFormat="1" ht="10.8" thickBot="1">
      <c r="A93" s="125"/>
      <c r="C93" s="125"/>
      <c r="D93" s="125"/>
      <c r="E93" s="125"/>
      <c r="F93" s="128"/>
      <c r="G93" s="129"/>
      <c r="H93" s="129"/>
      <c r="I93" s="130"/>
      <c r="J93" s="130"/>
      <c r="K93" s="130"/>
      <c r="L93" s="130"/>
      <c r="M93" s="130"/>
      <c r="N93" s="130"/>
      <c r="O93" s="130"/>
      <c r="P93" s="129"/>
      <c r="Q93" s="129"/>
      <c r="R93" s="129"/>
      <c r="V93" s="73"/>
      <c r="Z93" s="73"/>
    </row>
    <row r="94" spans="1:26" ht="15" thickTop="1"/>
  </sheetData>
  <protectedRanges>
    <protectedRange sqref="AH31:AH73" name="Rango3"/>
    <protectedRange sqref="AE31:AE73" name="Rango1"/>
    <protectedRange sqref="AL31:AL73" name="Rango2"/>
  </protectedRanges>
  <mergeCells count="58">
    <mergeCell ref="A75:E75"/>
    <mergeCell ref="A77:E77"/>
    <mergeCell ref="AH29:AH30"/>
    <mergeCell ref="AI29:AI30"/>
    <mergeCell ref="AJ29:AJ30"/>
    <mergeCell ref="X29:X30"/>
    <mergeCell ref="Y29:Y30"/>
    <mergeCell ref="Z29:Z30"/>
    <mergeCell ref="AA29:AA30"/>
    <mergeCell ref="AB29:AB30"/>
    <mergeCell ref="S29:S30"/>
    <mergeCell ref="T29:T30"/>
    <mergeCell ref="U29:U30"/>
    <mergeCell ref="V29:V30"/>
    <mergeCell ref="W29:W30"/>
    <mergeCell ref="AK29:AK30"/>
    <mergeCell ref="AL29:AL30"/>
    <mergeCell ref="AC29:AC30"/>
    <mergeCell ref="AD29:AD30"/>
    <mergeCell ref="AE29:AE30"/>
    <mergeCell ref="AF29:AF30"/>
    <mergeCell ref="AG29:AG30"/>
    <mergeCell ref="AA27:AD27"/>
    <mergeCell ref="AI27:AL28"/>
    <mergeCell ref="B28:B30"/>
    <mergeCell ref="C28:C30"/>
    <mergeCell ref="D28:D30"/>
    <mergeCell ref="E28:E30"/>
    <mergeCell ref="F28:F30"/>
    <mergeCell ref="G28:O28"/>
    <mergeCell ref="P28:P30"/>
    <mergeCell ref="Q28:Q30"/>
    <mergeCell ref="R28:R30"/>
    <mergeCell ref="S28:V28"/>
    <mergeCell ref="W28:Z28"/>
    <mergeCell ref="AA28:AD28"/>
    <mergeCell ref="AE28:AH28"/>
    <mergeCell ref="G29:G30"/>
    <mergeCell ref="A24:E24"/>
    <mergeCell ref="A25:E25"/>
    <mergeCell ref="A27:A30"/>
    <mergeCell ref="B27:E27"/>
    <mergeCell ref="F27:R27"/>
    <mergeCell ref="H29:H30"/>
    <mergeCell ref="I29:N29"/>
    <mergeCell ref="A17:E17"/>
    <mergeCell ref="G17:Q19"/>
    <mergeCell ref="A18:E18"/>
    <mergeCell ref="A22:E22"/>
    <mergeCell ref="A23:E23"/>
    <mergeCell ref="A10:B10"/>
    <mergeCell ref="A11:A13"/>
    <mergeCell ref="B11:B13"/>
    <mergeCell ref="A4:D4"/>
    <mergeCell ref="A5:A7"/>
    <mergeCell ref="B5:B7"/>
    <mergeCell ref="C5:C7"/>
    <mergeCell ref="D5:D7"/>
  </mergeCells>
  <dataValidations count="1">
    <dataValidation type="list" allowBlank="1" showInputMessage="1" showErrorMessage="1" sqref="B59:E73 B31:E57" xr:uid="{E485CD66-E491-4B1A-9DAC-A83A64D7C81D}"/>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B7DC-0BFE-46D4-B410-0E50F22C1248}">
  <dimension ref="A1:AL84"/>
  <sheetViews>
    <sheetView showGridLines="0" topLeftCell="X29" workbookViewId="0">
      <selection activeCell="AK33" sqref="AK33"/>
    </sheetView>
  </sheetViews>
  <sheetFormatPr baseColWidth="10" defaultColWidth="11.44140625" defaultRowHeight="14.4"/>
  <cols>
    <col min="1" max="1" width="27.77734375" customWidth="1"/>
    <col min="2" max="2" width="22.21875" customWidth="1"/>
    <col min="3" max="3" width="23.21875" customWidth="1"/>
    <col min="4" max="4" width="14.44140625" customWidth="1"/>
  </cols>
  <sheetData>
    <row r="1" spans="1:4" hidden="1">
      <c r="A1" s="3"/>
      <c r="B1" s="4"/>
      <c r="C1" s="4"/>
      <c r="D1" s="4"/>
    </row>
    <row r="2" spans="1:4" hidden="1">
      <c r="A2" s="3"/>
      <c r="B2" s="4"/>
      <c r="C2" s="4"/>
      <c r="D2" s="4"/>
    </row>
    <row r="3" spans="1:4" ht="15" hidden="1" thickBot="1">
      <c r="A3" s="3"/>
      <c r="B3" s="4"/>
      <c r="C3" s="4"/>
      <c r="D3" s="4"/>
    </row>
    <row r="4" spans="1:4" hidden="1">
      <c r="A4" s="475" t="s">
        <v>397</v>
      </c>
      <c r="B4" s="476"/>
      <c r="C4" s="476"/>
      <c r="D4" s="477"/>
    </row>
    <row r="5" spans="1:4" ht="14.55" hidden="1" customHeight="1">
      <c r="A5" s="473" t="s">
        <v>55</v>
      </c>
      <c r="B5" s="478" t="s">
        <v>6</v>
      </c>
      <c r="C5" s="474" t="s">
        <v>56</v>
      </c>
      <c r="D5" s="479" t="s">
        <v>398</v>
      </c>
    </row>
    <row r="6" spans="1:4" hidden="1">
      <c r="A6" s="473"/>
      <c r="B6" s="478"/>
      <c r="C6" s="474"/>
      <c r="D6" s="479"/>
    </row>
    <row r="7" spans="1:4" hidden="1">
      <c r="A7" s="473"/>
      <c r="B7" s="478"/>
      <c r="C7" s="474"/>
      <c r="D7" s="479"/>
    </row>
    <row r="8" spans="1:4" ht="15" hidden="1" thickBot="1">
      <c r="A8" s="1">
        <v>30</v>
      </c>
      <c r="B8" s="2">
        <v>1</v>
      </c>
      <c r="C8" s="2">
        <v>0</v>
      </c>
      <c r="D8" s="6">
        <f>SUM(A8:C8)</f>
        <v>31</v>
      </c>
    </row>
    <row r="9" spans="1:4" hidden="1"/>
    <row r="10" spans="1:4" ht="15" hidden="1" thickBot="1"/>
    <row r="11" spans="1:4" ht="14.55" hidden="1" customHeight="1">
      <c r="A11" s="471" t="s">
        <v>58</v>
      </c>
      <c r="B11" s="472"/>
    </row>
    <row r="12" spans="1:4" ht="14.55" hidden="1" customHeight="1">
      <c r="A12" s="473" t="s">
        <v>59</v>
      </c>
      <c r="B12" s="474" t="s">
        <v>60</v>
      </c>
    </row>
    <row r="13" spans="1:4" hidden="1">
      <c r="A13" s="473"/>
      <c r="B13" s="474"/>
    </row>
    <row r="14" spans="1:4" hidden="1">
      <c r="A14" s="473"/>
      <c r="B14" s="474"/>
    </row>
    <row r="15" spans="1:4" ht="15" hidden="1" thickBot="1">
      <c r="A15" s="1">
        <v>29</v>
      </c>
      <c r="B15" s="2">
        <v>2</v>
      </c>
    </row>
    <row r="18" spans="1:38" s="133" customFormat="1" ht="15.6">
      <c r="A18" s="512" t="s">
        <v>61</v>
      </c>
      <c r="B18" s="512"/>
      <c r="C18" s="512"/>
      <c r="D18" s="512"/>
      <c r="E18" s="512"/>
      <c r="F18" s="131"/>
      <c r="G18" s="513"/>
      <c r="H18" s="513"/>
      <c r="I18" s="513"/>
      <c r="J18" s="513"/>
      <c r="K18" s="513"/>
      <c r="L18" s="513"/>
      <c r="M18" s="513"/>
      <c r="N18" s="513"/>
      <c r="O18" s="513"/>
      <c r="P18" s="513"/>
      <c r="Q18" s="513"/>
      <c r="R18" s="132"/>
      <c r="V18" s="134"/>
      <c r="Z18" s="135"/>
    </row>
    <row r="19" spans="1:38" s="133" customFormat="1" ht="12" customHeight="1">
      <c r="A19" s="514" t="s">
        <v>62</v>
      </c>
      <c r="B19" s="514"/>
      <c r="C19" s="514"/>
      <c r="D19" s="514"/>
      <c r="E19" s="514"/>
      <c r="F19" s="136"/>
      <c r="G19" s="513"/>
      <c r="H19" s="513"/>
      <c r="I19" s="513"/>
      <c r="J19" s="513"/>
      <c r="K19" s="513"/>
      <c r="L19" s="513"/>
      <c r="M19" s="513"/>
      <c r="N19" s="513"/>
      <c r="O19" s="513"/>
      <c r="P19" s="513"/>
      <c r="Q19" s="513"/>
      <c r="R19" s="132"/>
      <c r="V19" s="134"/>
      <c r="Z19" s="135"/>
    </row>
    <row r="20" spans="1:38" s="133" customFormat="1" ht="10.050000000000001" customHeight="1">
      <c r="F20" s="63"/>
      <c r="G20" s="513"/>
      <c r="H20" s="513"/>
      <c r="I20" s="513"/>
      <c r="J20" s="513"/>
      <c r="K20" s="513"/>
      <c r="L20" s="513"/>
      <c r="M20" s="513"/>
      <c r="N20" s="513"/>
      <c r="O20" s="513"/>
      <c r="P20" s="513"/>
      <c r="Q20" s="513"/>
      <c r="R20" s="132"/>
      <c r="V20" s="134"/>
      <c r="Z20" s="135"/>
    </row>
    <row r="21" spans="1:38" s="133" customFormat="1" ht="9.6">
      <c r="F21" s="63"/>
      <c r="G21" s="132"/>
      <c r="H21" s="132"/>
      <c r="I21" s="137"/>
      <c r="J21" s="137"/>
      <c r="K21" s="137"/>
      <c r="L21" s="137"/>
      <c r="M21" s="137"/>
      <c r="N21" s="137"/>
      <c r="O21" s="137"/>
      <c r="P21" s="132"/>
      <c r="Q21" s="132"/>
      <c r="R21" s="132"/>
      <c r="V21" s="134"/>
      <c r="Z21" s="135"/>
    </row>
    <row r="22" spans="1:38" s="133" customFormat="1" ht="9.6">
      <c r="F22" s="63"/>
      <c r="G22" s="132"/>
      <c r="H22" s="132"/>
      <c r="I22" s="137"/>
      <c r="J22" s="137"/>
      <c r="K22" s="137"/>
      <c r="L22" s="137"/>
      <c r="M22" s="137"/>
      <c r="N22" s="137"/>
      <c r="O22" s="137"/>
      <c r="P22" s="132"/>
      <c r="Q22" s="132"/>
      <c r="R22" s="132"/>
      <c r="V22" s="134"/>
      <c r="Z22" s="135"/>
    </row>
    <row r="23" spans="1:38" s="133" customFormat="1" ht="10.199999999999999">
      <c r="A23" s="515" t="s">
        <v>63</v>
      </c>
      <c r="B23" s="515"/>
      <c r="C23" s="515"/>
      <c r="D23" s="515"/>
      <c r="E23" s="515"/>
      <c r="F23" s="20">
        <v>2024</v>
      </c>
      <c r="G23" s="132"/>
      <c r="H23" s="132"/>
      <c r="I23" s="137"/>
      <c r="J23" s="137"/>
      <c r="K23" s="137"/>
      <c r="L23" s="137"/>
      <c r="M23" s="137"/>
      <c r="N23" s="137"/>
      <c r="O23" s="137"/>
      <c r="P23" s="132"/>
      <c r="Q23" s="132"/>
      <c r="R23" s="132"/>
      <c r="V23" s="134"/>
      <c r="Z23" s="135"/>
    </row>
    <row r="24" spans="1:38" s="133" customFormat="1" ht="10.199999999999999">
      <c r="A24" s="515" t="s">
        <v>64</v>
      </c>
      <c r="B24" s="515"/>
      <c r="C24" s="515"/>
      <c r="D24" s="515"/>
      <c r="E24" s="515"/>
      <c r="F24" s="138">
        <v>169</v>
      </c>
      <c r="G24" s="132"/>
      <c r="H24" s="132"/>
      <c r="I24" s="137"/>
      <c r="J24" s="137"/>
      <c r="K24" s="137"/>
      <c r="L24" s="137"/>
      <c r="M24" s="137"/>
      <c r="N24" s="137"/>
      <c r="O24" s="137"/>
      <c r="P24" s="132"/>
      <c r="Q24" s="132"/>
      <c r="R24" s="132"/>
      <c r="V24" s="134"/>
      <c r="Z24" s="135"/>
    </row>
    <row r="25" spans="1:38" s="133" customFormat="1" ht="19.2">
      <c r="A25" s="515" t="s">
        <v>65</v>
      </c>
      <c r="B25" s="515"/>
      <c r="C25" s="515"/>
      <c r="D25" s="515"/>
      <c r="E25" s="515"/>
      <c r="F25" s="138" t="s">
        <v>399</v>
      </c>
      <c r="G25" s="132"/>
      <c r="H25" s="132"/>
      <c r="I25" s="137"/>
      <c r="J25" s="137"/>
      <c r="K25" s="137"/>
      <c r="L25" s="137"/>
      <c r="M25" s="137"/>
      <c r="N25" s="137"/>
      <c r="O25" s="137"/>
      <c r="P25" s="132"/>
      <c r="Q25" s="132"/>
      <c r="R25" s="132"/>
      <c r="V25" s="134"/>
      <c r="Z25" s="135"/>
    </row>
    <row r="26" spans="1:38" s="133" customFormat="1" ht="19.2">
      <c r="A26" s="515" t="s">
        <v>67</v>
      </c>
      <c r="B26" s="515"/>
      <c r="C26" s="515"/>
      <c r="D26" s="515"/>
      <c r="E26" s="515"/>
      <c r="F26" s="138" t="s">
        <v>400</v>
      </c>
      <c r="G26" s="132"/>
      <c r="H26" s="132"/>
      <c r="I26" s="137"/>
      <c r="J26" s="137"/>
      <c r="K26" s="137"/>
      <c r="L26" s="137"/>
      <c r="M26" s="137"/>
      <c r="N26" s="137"/>
      <c r="O26" s="137"/>
      <c r="P26" s="132"/>
      <c r="Q26" s="132"/>
      <c r="R26" s="132"/>
      <c r="V26" s="134"/>
      <c r="Z26" s="135"/>
    </row>
    <row r="27" spans="1:38" s="133" customFormat="1" ht="19.5" customHeight="1">
      <c r="F27" s="63"/>
      <c r="G27" s="132"/>
      <c r="H27" s="132"/>
      <c r="I27" s="137"/>
      <c r="J27" s="137"/>
      <c r="K27" s="137"/>
      <c r="L27" s="137"/>
      <c r="M27" s="137"/>
      <c r="N27" s="137"/>
      <c r="O27" s="137"/>
      <c r="P27" s="132"/>
      <c r="Q27" s="132"/>
      <c r="R27" s="132"/>
      <c r="V27" s="134"/>
      <c r="Z27" s="135"/>
    </row>
    <row r="28" spans="1:38" s="133" customFormat="1" ht="27" customHeight="1">
      <c r="A28" s="429" t="s">
        <v>69</v>
      </c>
      <c r="B28" s="432" t="s">
        <v>401</v>
      </c>
      <c r="C28" s="433"/>
      <c r="D28" s="433"/>
      <c r="E28" s="434"/>
      <c r="F28" s="435" t="s">
        <v>71</v>
      </c>
      <c r="G28" s="436"/>
      <c r="H28" s="436"/>
      <c r="I28" s="436"/>
      <c r="J28" s="436"/>
      <c r="K28" s="436"/>
      <c r="L28" s="436"/>
      <c r="M28" s="436"/>
      <c r="N28" s="436"/>
      <c r="O28" s="436"/>
      <c r="P28" s="436"/>
      <c r="Q28" s="436"/>
      <c r="R28" s="437"/>
      <c r="S28" s="139" t="s">
        <v>72</v>
      </c>
      <c r="T28" s="140"/>
      <c r="U28" s="140"/>
      <c r="V28" s="140"/>
      <c r="W28" s="140"/>
      <c r="X28" s="140"/>
      <c r="Y28" s="140"/>
      <c r="Z28" s="140"/>
      <c r="AA28" s="498" t="s">
        <v>72</v>
      </c>
      <c r="AB28" s="499"/>
      <c r="AC28" s="499"/>
      <c r="AD28" s="499"/>
      <c r="AE28" s="140"/>
      <c r="AF28" s="140"/>
      <c r="AG28" s="140"/>
      <c r="AH28" s="141"/>
      <c r="AI28" s="441" t="s">
        <v>73</v>
      </c>
      <c r="AJ28" s="442"/>
      <c r="AK28" s="442"/>
      <c r="AL28" s="442"/>
    </row>
    <row r="29" spans="1:38" s="133" customFormat="1" ht="19.5" customHeight="1">
      <c r="A29" s="430"/>
      <c r="B29" s="445" t="s">
        <v>402</v>
      </c>
      <c r="C29" s="445" t="s">
        <v>403</v>
      </c>
      <c r="D29" s="445" t="s">
        <v>404</v>
      </c>
      <c r="E29" s="445" t="s">
        <v>405</v>
      </c>
      <c r="F29" s="446" t="s">
        <v>78</v>
      </c>
      <c r="G29" s="516" t="s">
        <v>79</v>
      </c>
      <c r="H29" s="517"/>
      <c r="I29" s="517"/>
      <c r="J29" s="517"/>
      <c r="K29" s="517"/>
      <c r="L29" s="517"/>
      <c r="M29" s="517"/>
      <c r="N29" s="517"/>
      <c r="O29" s="518"/>
      <c r="P29" s="519" t="s">
        <v>80</v>
      </c>
      <c r="Q29" s="446" t="s">
        <v>406</v>
      </c>
      <c r="R29" s="446" t="s">
        <v>407</v>
      </c>
      <c r="S29" s="452" t="s">
        <v>83</v>
      </c>
      <c r="T29" s="453"/>
      <c r="U29" s="453"/>
      <c r="V29" s="454"/>
      <c r="W29" s="452" t="s">
        <v>84</v>
      </c>
      <c r="X29" s="453"/>
      <c r="Y29" s="453"/>
      <c r="Z29" s="454"/>
      <c r="AA29" s="452" t="s">
        <v>85</v>
      </c>
      <c r="AB29" s="453"/>
      <c r="AC29" s="453"/>
      <c r="AD29" s="454"/>
      <c r="AE29" s="452" t="s">
        <v>86</v>
      </c>
      <c r="AF29" s="453"/>
      <c r="AG29" s="453"/>
      <c r="AH29" s="454"/>
      <c r="AI29" s="443"/>
      <c r="AJ29" s="444"/>
      <c r="AK29" s="444"/>
      <c r="AL29" s="444"/>
    </row>
    <row r="30" spans="1:38" s="133" customFormat="1" ht="26.55" customHeight="1">
      <c r="A30" s="430"/>
      <c r="B30" s="445"/>
      <c r="C30" s="445"/>
      <c r="D30" s="445"/>
      <c r="E30" s="445"/>
      <c r="F30" s="446"/>
      <c r="G30" s="455" t="s">
        <v>408</v>
      </c>
      <c r="H30" s="455" t="s">
        <v>409</v>
      </c>
      <c r="I30" s="432" t="s">
        <v>410</v>
      </c>
      <c r="J30" s="433"/>
      <c r="K30" s="433"/>
      <c r="L30" s="433"/>
      <c r="M30" s="433"/>
      <c r="N30" s="434"/>
      <c r="O30" s="21" t="s">
        <v>90</v>
      </c>
      <c r="P30" s="519"/>
      <c r="Q30" s="446"/>
      <c r="R30" s="446"/>
      <c r="S30" s="456" t="s">
        <v>91</v>
      </c>
      <c r="T30" s="456" t="s">
        <v>92</v>
      </c>
      <c r="U30" s="456" t="s">
        <v>21</v>
      </c>
      <c r="V30" s="456" t="s">
        <v>93</v>
      </c>
      <c r="W30" s="456" t="s">
        <v>91</v>
      </c>
      <c r="X30" s="456" t="s">
        <v>92</v>
      </c>
      <c r="Y30" s="456" t="s">
        <v>21</v>
      </c>
      <c r="Z30" s="456" t="s">
        <v>93</v>
      </c>
      <c r="AA30" s="456" t="s">
        <v>91</v>
      </c>
      <c r="AB30" s="456" t="s">
        <v>92</v>
      </c>
      <c r="AC30" s="456" t="s">
        <v>21</v>
      </c>
      <c r="AD30" s="456" t="s">
        <v>93</v>
      </c>
      <c r="AE30" s="456" t="s">
        <v>91</v>
      </c>
      <c r="AF30" s="456" t="s">
        <v>92</v>
      </c>
      <c r="AG30" s="456" t="s">
        <v>21</v>
      </c>
      <c r="AH30" s="456" t="s">
        <v>93</v>
      </c>
      <c r="AI30" s="457" t="s">
        <v>94</v>
      </c>
      <c r="AJ30" s="460" t="s">
        <v>95</v>
      </c>
      <c r="AK30" s="460" t="s">
        <v>26</v>
      </c>
      <c r="AL30" s="460" t="s">
        <v>93</v>
      </c>
    </row>
    <row r="31" spans="1:38" s="133" customFormat="1" ht="19.5" customHeight="1">
      <c r="A31" s="431"/>
      <c r="B31" s="445"/>
      <c r="C31" s="445"/>
      <c r="D31" s="445"/>
      <c r="E31" s="445"/>
      <c r="F31" s="447"/>
      <c r="G31" s="447"/>
      <c r="H31" s="447"/>
      <c r="I31" s="22">
        <v>1</v>
      </c>
      <c r="J31" s="22">
        <v>2</v>
      </c>
      <c r="K31" s="22" t="s">
        <v>96</v>
      </c>
      <c r="L31" s="22">
        <v>3</v>
      </c>
      <c r="M31" s="22">
        <v>4</v>
      </c>
      <c r="N31" s="22" t="s">
        <v>97</v>
      </c>
      <c r="O31" s="22" t="s">
        <v>98</v>
      </c>
      <c r="P31" s="520"/>
      <c r="Q31" s="447"/>
      <c r="R31" s="447"/>
      <c r="S31" s="457"/>
      <c r="T31" s="457"/>
      <c r="U31" s="457"/>
      <c r="V31" s="457"/>
      <c r="W31" s="457"/>
      <c r="X31" s="457"/>
      <c r="Y31" s="457"/>
      <c r="Z31" s="457"/>
      <c r="AA31" s="457"/>
      <c r="AB31" s="457"/>
      <c r="AC31" s="457"/>
      <c r="AD31" s="457"/>
      <c r="AE31" s="457"/>
      <c r="AF31" s="457"/>
      <c r="AG31" s="457"/>
      <c r="AH31" s="457"/>
      <c r="AI31" s="465"/>
      <c r="AJ31" s="438"/>
      <c r="AK31" s="438"/>
      <c r="AL31" s="438"/>
    </row>
    <row r="32" spans="1:38" s="133" customFormat="1" ht="48.6" customHeight="1" thickBot="1">
      <c r="A32" s="142">
        <v>1</v>
      </c>
      <c r="B32" s="143">
        <v>0</v>
      </c>
      <c r="C32" s="143">
        <v>0</v>
      </c>
      <c r="D32" s="143">
        <v>0</v>
      </c>
      <c r="E32" s="143">
        <v>0</v>
      </c>
      <c r="F32" s="43" t="s">
        <v>411</v>
      </c>
      <c r="G32" s="144" t="s">
        <v>113</v>
      </c>
      <c r="H32" s="145" t="s">
        <v>412</v>
      </c>
      <c r="I32" s="41">
        <v>93</v>
      </c>
      <c r="J32" s="41">
        <v>95</v>
      </c>
      <c r="K32" s="28">
        <f>I32+J32</f>
        <v>188</v>
      </c>
      <c r="L32" s="41">
        <v>95</v>
      </c>
      <c r="M32" s="41">
        <v>96</v>
      </c>
      <c r="N32" s="28">
        <f>L32+M32</f>
        <v>191</v>
      </c>
      <c r="O32" s="28">
        <f>K32+N32</f>
        <v>379</v>
      </c>
      <c r="P32" s="30"/>
      <c r="Q32" s="146" t="s">
        <v>413</v>
      </c>
      <c r="R32" s="146" t="s">
        <v>414</v>
      </c>
      <c r="S32" s="32">
        <v>93</v>
      </c>
      <c r="T32" s="33">
        <f t="shared" ref="T32:T59" si="0">IF(S32="","No hay ejecución",IF(AND(I32=0),"No hay Programación", S32/I32))</f>
        <v>1</v>
      </c>
      <c r="U32" s="34" t="str">
        <f t="shared" ref="U32:U59" si="1">IF(T32="No hay ejecución","NA",IF(T32&gt;=90%,"De acuerdo con lo programado",IF(T32&gt;=50%,"Atraso Leve",IF(T32&lt;49.99%,"En riesgo en cumplimiento"))))</f>
        <v>De acuerdo con lo programado</v>
      </c>
      <c r="V32" s="31"/>
      <c r="W32" s="32">
        <v>95</v>
      </c>
      <c r="X32" s="33">
        <f t="shared" ref="X32:X63" si="2">IF(W32="","No hay ejecución",IF(AND(J32=0),"No hay Programación", W32/J32))</f>
        <v>1</v>
      </c>
      <c r="Y32" s="34" t="str">
        <f t="shared" ref="Y32:Y59" si="3">IF(X32="No hay ejecución","NA",IF(X32&gt;=90%,"De acuerdo con lo programado",IF(X32&gt;=50%,"Atraso Leve",IF(X32&lt;49.99%,"En riesgo en cumplimiento"))))</f>
        <v>De acuerdo con lo programado</v>
      </c>
      <c r="Z32" s="31"/>
      <c r="AA32" s="35">
        <v>95</v>
      </c>
      <c r="AB32" s="33">
        <f>IF(AA32="","No hay ejecución",IF(AND(L32=0),"No hay Programación", AA32/L32))</f>
        <v>1</v>
      </c>
      <c r="AC32" s="34" t="str">
        <f t="shared" ref="AC32:AC59" si="4">IF(AB32="No hay ejecución","NA",IF(AB32&gt;=90%,"De acuerdo con lo programado",IF(AB32&gt;=50%,"Atraso Leve",IF(AB32&lt;49.99%,"En riesgo en cumplimiento"))))</f>
        <v>De acuerdo con lo programado</v>
      </c>
      <c r="AD32" s="36"/>
      <c r="AE32" s="32">
        <v>96</v>
      </c>
      <c r="AF32" s="33">
        <f>IF(AE32="","No hay ejecución",IF(AND(M32=0),"No hay Programación", AE32/M32))</f>
        <v>1</v>
      </c>
      <c r="AG32" s="34" t="str">
        <f t="shared" ref="AG32:AG59" si="5">IF(AF32="No hay ejecución","NA",IF(AF32&gt;=90%,"De acuerdo con lo programado",IF(AF32&gt;=50%,"Atraso Leve",IF(AF32&lt;49.99%,"En riesgo en cumplimiento"))))</f>
        <v>De acuerdo con lo programado</v>
      </c>
      <c r="AH32" s="34"/>
      <c r="AI32" s="147">
        <f t="shared" ref="AI32:AI63" si="6">AE32+AA32+W32+S32</f>
        <v>379</v>
      </c>
      <c r="AJ32" s="37">
        <f>IF(AI32="","No hay ejecución",IF(AND(O32=0),"No hay Programación", AI32/O32))</f>
        <v>1</v>
      </c>
      <c r="AK32" s="34" t="str">
        <f>IF(AI32="No hay ejecución","NA",IF(AI32&gt;=85%,"Cumplio",IF(AI32&lt;84.99%,"No cumplio")))</f>
        <v>Cumplio</v>
      </c>
      <c r="AL32" s="34"/>
    </row>
    <row r="33" spans="1:38" s="133" customFormat="1" ht="48.6" customHeight="1" thickTop="1" thickBot="1">
      <c r="A33" s="142">
        <f>A32+1</f>
        <v>2</v>
      </c>
      <c r="B33" s="143">
        <v>0</v>
      </c>
      <c r="C33" s="143">
        <v>0</v>
      </c>
      <c r="D33" s="143"/>
      <c r="E33" s="143">
        <v>0</v>
      </c>
      <c r="F33" s="148" t="s">
        <v>415</v>
      </c>
      <c r="G33" s="144" t="s">
        <v>113</v>
      </c>
      <c r="H33" s="145" t="s">
        <v>412</v>
      </c>
      <c r="I33" s="41">
        <v>90</v>
      </c>
      <c r="J33" s="41">
        <v>91</v>
      </c>
      <c r="K33" s="28">
        <f t="shared" ref="K33:K59" si="7">I33+J33</f>
        <v>181</v>
      </c>
      <c r="L33" s="41">
        <v>92</v>
      </c>
      <c r="M33" s="41">
        <v>92</v>
      </c>
      <c r="N33" s="28">
        <f t="shared" ref="N33:N59" si="8">L33+M33</f>
        <v>184</v>
      </c>
      <c r="O33" s="28">
        <f t="shared" ref="O33:O59" si="9">K33+N33</f>
        <v>365</v>
      </c>
      <c r="P33" s="30"/>
      <c r="Q33" s="146" t="s">
        <v>416</v>
      </c>
      <c r="R33" s="146" t="s">
        <v>414</v>
      </c>
      <c r="S33" s="32">
        <v>90</v>
      </c>
      <c r="T33" s="33">
        <f t="shared" si="0"/>
        <v>1</v>
      </c>
      <c r="U33" s="34" t="str">
        <f t="shared" si="1"/>
        <v>De acuerdo con lo programado</v>
      </c>
      <c r="V33" s="31" t="s">
        <v>417</v>
      </c>
      <c r="W33" s="32">
        <v>91</v>
      </c>
      <c r="X33" s="33">
        <f t="shared" si="2"/>
        <v>1</v>
      </c>
      <c r="Y33" s="34" t="str">
        <f t="shared" si="3"/>
        <v>De acuerdo con lo programado</v>
      </c>
      <c r="Z33" s="31"/>
      <c r="AA33" s="35">
        <v>92</v>
      </c>
      <c r="AB33" s="33">
        <f t="shared" ref="AB33:AB59" si="10">IF(AA33="","No hay ejecución",IF(AND(L33=0),"No hay Programación", AA33/L33))</f>
        <v>1</v>
      </c>
      <c r="AC33" s="34" t="str">
        <f t="shared" si="4"/>
        <v>De acuerdo con lo programado</v>
      </c>
      <c r="AD33" s="36"/>
      <c r="AE33" s="32">
        <v>92</v>
      </c>
      <c r="AF33" s="33">
        <f t="shared" ref="AF33:AF63" si="11">IF(AE33="","No hay ejecución",IF(AND(M33=0),"No hay Programación", AE33/M33))</f>
        <v>1</v>
      </c>
      <c r="AG33" s="34" t="str">
        <f t="shared" si="5"/>
        <v>De acuerdo con lo programado</v>
      </c>
      <c r="AH33" s="34"/>
      <c r="AI33" s="147">
        <f t="shared" si="6"/>
        <v>365</v>
      </c>
      <c r="AJ33" s="37">
        <f t="shared" ref="AJ33:AJ63" si="12">IF(AI33="","No hay ejecución",IF(AND(O33=0),"No hay Programación", AI33/O33))</f>
        <v>1</v>
      </c>
      <c r="AK33" s="34" t="str">
        <f t="shared" ref="AK33:AK59" si="13">IF(AI33="No hay ejecución","NA",IF(AI33&gt;=85%,"Cumplio",IF(AI33&lt;84.99%,"No cumplio")))</f>
        <v>Cumplio</v>
      </c>
      <c r="AL33" s="34"/>
    </row>
    <row r="34" spans="1:38" s="133" customFormat="1" ht="48.6" customHeight="1" thickTop="1" thickBot="1">
      <c r="A34" s="142">
        <f t="shared" ref="A34:A59" si="14">A33+1</f>
        <v>3</v>
      </c>
      <c r="B34" s="143">
        <v>0</v>
      </c>
      <c r="C34" s="143">
        <v>0</v>
      </c>
      <c r="D34" s="143">
        <v>0</v>
      </c>
      <c r="E34" s="143">
        <v>0</v>
      </c>
      <c r="F34" s="148" t="s">
        <v>418</v>
      </c>
      <c r="G34" s="144" t="s">
        <v>113</v>
      </c>
      <c r="H34" s="145" t="s">
        <v>412</v>
      </c>
      <c r="I34" s="41">
        <v>3</v>
      </c>
      <c r="J34" s="41">
        <v>3</v>
      </c>
      <c r="K34" s="28">
        <f t="shared" si="7"/>
        <v>6</v>
      </c>
      <c r="L34" s="41">
        <v>3</v>
      </c>
      <c r="M34" s="41">
        <v>3</v>
      </c>
      <c r="N34" s="28">
        <f t="shared" si="8"/>
        <v>6</v>
      </c>
      <c r="O34" s="28">
        <f t="shared" si="9"/>
        <v>12</v>
      </c>
      <c r="P34" s="30"/>
      <c r="Q34" s="146" t="s">
        <v>419</v>
      </c>
      <c r="R34" s="146" t="s">
        <v>420</v>
      </c>
      <c r="S34" s="32">
        <v>3</v>
      </c>
      <c r="T34" s="33">
        <f t="shared" si="0"/>
        <v>1</v>
      </c>
      <c r="U34" s="34" t="str">
        <f t="shared" si="1"/>
        <v>De acuerdo con lo programado</v>
      </c>
      <c r="V34" s="31"/>
      <c r="W34" s="32">
        <v>3</v>
      </c>
      <c r="X34" s="33">
        <f t="shared" si="2"/>
        <v>1</v>
      </c>
      <c r="Y34" s="34" t="str">
        <f t="shared" si="3"/>
        <v>De acuerdo con lo programado</v>
      </c>
      <c r="Z34" s="31"/>
      <c r="AA34" s="35">
        <v>3</v>
      </c>
      <c r="AB34" s="33">
        <f t="shared" si="10"/>
        <v>1</v>
      </c>
      <c r="AC34" s="34" t="str">
        <f t="shared" si="4"/>
        <v>De acuerdo con lo programado</v>
      </c>
      <c r="AD34" s="36"/>
      <c r="AE34" s="32">
        <v>3</v>
      </c>
      <c r="AF34" s="33">
        <f t="shared" si="11"/>
        <v>1</v>
      </c>
      <c r="AG34" s="34" t="str">
        <f t="shared" si="5"/>
        <v>De acuerdo con lo programado</v>
      </c>
      <c r="AH34" s="34"/>
      <c r="AI34" s="147">
        <f t="shared" si="6"/>
        <v>12</v>
      </c>
      <c r="AJ34" s="37">
        <f t="shared" si="12"/>
        <v>1</v>
      </c>
      <c r="AK34" s="34" t="str">
        <f t="shared" si="13"/>
        <v>Cumplio</v>
      </c>
      <c r="AL34" s="34"/>
    </row>
    <row r="35" spans="1:38" s="133" customFormat="1" ht="48.6" customHeight="1" thickTop="1" thickBot="1">
      <c r="A35" s="142">
        <f t="shared" si="14"/>
        <v>4</v>
      </c>
      <c r="B35" s="143">
        <v>0</v>
      </c>
      <c r="C35" s="143">
        <v>0</v>
      </c>
      <c r="D35" s="143">
        <v>0</v>
      </c>
      <c r="E35" s="143">
        <v>0</v>
      </c>
      <c r="F35" s="148" t="s">
        <v>421</v>
      </c>
      <c r="G35" s="144" t="s">
        <v>113</v>
      </c>
      <c r="H35" s="145" t="s">
        <v>412</v>
      </c>
      <c r="I35" s="41">
        <v>0</v>
      </c>
      <c r="J35" s="41">
        <v>1</v>
      </c>
      <c r="K35" s="28">
        <f t="shared" si="7"/>
        <v>1</v>
      </c>
      <c r="L35" s="41">
        <v>0</v>
      </c>
      <c r="M35" s="41">
        <v>1</v>
      </c>
      <c r="N35" s="28">
        <f t="shared" si="8"/>
        <v>1</v>
      </c>
      <c r="O35" s="28">
        <f t="shared" si="9"/>
        <v>2</v>
      </c>
      <c r="P35" s="30"/>
      <c r="Q35" s="146" t="s">
        <v>419</v>
      </c>
      <c r="R35" s="146" t="s">
        <v>422</v>
      </c>
      <c r="S35" s="32">
        <v>0</v>
      </c>
      <c r="T35" s="33" t="str">
        <f t="shared" si="0"/>
        <v>No hay Programación</v>
      </c>
      <c r="U35" s="34" t="str">
        <f t="shared" si="1"/>
        <v>De acuerdo con lo programado</v>
      </c>
      <c r="V35" s="31" t="s">
        <v>423</v>
      </c>
      <c r="W35" s="32">
        <v>1</v>
      </c>
      <c r="X35" s="33">
        <f t="shared" si="2"/>
        <v>1</v>
      </c>
      <c r="Y35" s="34" t="str">
        <f t="shared" si="3"/>
        <v>De acuerdo con lo programado</v>
      </c>
      <c r="Z35" s="31"/>
      <c r="AA35" s="35">
        <v>0</v>
      </c>
      <c r="AB35" s="33" t="str">
        <f t="shared" si="10"/>
        <v>No hay Programación</v>
      </c>
      <c r="AC35" s="34" t="str">
        <f t="shared" si="4"/>
        <v>De acuerdo con lo programado</v>
      </c>
      <c r="AD35" s="36"/>
      <c r="AE35" s="32">
        <v>1</v>
      </c>
      <c r="AF35" s="33">
        <f t="shared" si="11"/>
        <v>1</v>
      </c>
      <c r="AG35" s="34" t="str">
        <f t="shared" si="5"/>
        <v>De acuerdo con lo programado</v>
      </c>
      <c r="AH35" s="34"/>
      <c r="AI35" s="147">
        <f t="shared" si="6"/>
        <v>2</v>
      </c>
      <c r="AJ35" s="37">
        <f t="shared" si="12"/>
        <v>1</v>
      </c>
      <c r="AK35" s="34" t="str">
        <f t="shared" si="13"/>
        <v>Cumplio</v>
      </c>
      <c r="AL35" s="34"/>
    </row>
    <row r="36" spans="1:38" s="133" customFormat="1" ht="48.6" customHeight="1" thickTop="1" thickBot="1">
      <c r="A36" s="142">
        <f t="shared" si="14"/>
        <v>5</v>
      </c>
      <c r="B36" s="143">
        <v>0</v>
      </c>
      <c r="C36" s="143">
        <v>0</v>
      </c>
      <c r="D36" s="143">
        <v>0</v>
      </c>
      <c r="E36" s="143">
        <v>0</v>
      </c>
      <c r="F36" s="149" t="s">
        <v>424</v>
      </c>
      <c r="G36" s="40" t="s">
        <v>425</v>
      </c>
      <c r="H36" s="40" t="s">
        <v>426</v>
      </c>
      <c r="I36" s="41">
        <v>75</v>
      </c>
      <c r="J36" s="41">
        <v>75</v>
      </c>
      <c r="K36" s="28">
        <f t="shared" si="7"/>
        <v>150</v>
      </c>
      <c r="L36" s="41">
        <v>60</v>
      </c>
      <c r="M36" s="41">
        <v>60</v>
      </c>
      <c r="N36" s="28">
        <f t="shared" si="8"/>
        <v>120</v>
      </c>
      <c r="O36" s="28">
        <f t="shared" si="9"/>
        <v>270</v>
      </c>
      <c r="P36" s="30"/>
      <c r="Q36" s="146" t="s">
        <v>427</v>
      </c>
      <c r="R36" s="146" t="s">
        <v>428</v>
      </c>
      <c r="S36" s="32">
        <v>97</v>
      </c>
      <c r="T36" s="33">
        <f t="shared" si="0"/>
        <v>1.2933333333333332</v>
      </c>
      <c r="U36" s="34" t="str">
        <f t="shared" si="1"/>
        <v>De acuerdo con lo programado</v>
      </c>
      <c r="V36" s="31" t="s">
        <v>429</v>
      </c>
      <c r="W36" s="32">
        <v>0</v>
      </c>
      <c r="X36" s="33">
        <f t="shared" si="2"/>
        <v>0</v>
      </c>
      <c r="Y36" s="34" t="str">
        <f t="shared" si="3"/>
        <v>En riesgo en cumplimiento</v>
      </c>
      <c r="Z36" s="31"/>
      <c r="AA36" s="35">
        <v>105</v>
      </c>
      <c r="AB36" s="33">
        <f t="shared" si="10"/>
        <v>1.75</v>
      </c>
      <c r="AC36" s="34" t="str">
        <f t="shared" si="4"/>
        <v>De acuerdo con lo programado</v>
      </c>
      <c r="AD36" s="36"/>
      <c r="AE36" s="32">
        <v>71</v>
      </c>
      <c r="AF36" s="33">
        <f t="shared" si="11"/>
        <v>1.1833333333333333</v>
      </c>
      <c r="AG36" s="34" t="str">
        <f t="shared" si="5"/>
        <v>De acuerdo con lo programado</v>
      </c>
      <c r="AH36" s="34" t="s">
        <v>430</v>
      </c>
      <c r="AI36" s="147">
        <f t="shared" si="6"/>
        <v>273</v>
      </c>
      <c r="AJ36" s="37">
        <f t="shared" si="12"/>
        <v>1.0111111111111111</v>
      </c>
      <c r="AK36" s="34" t="str">
        <f t="shared" si="13"/>
        <v>Cumplio</v>
      </c>
      <c r="AL36" s="34" t="s">
        <v>431</v>
      </c>
    </row>
    <row r="37" spans="1:38" s="133" customFormat="1" ht="48.6" customHeight="1" thickTop="1" thickBot="1">
      <c r="A37" s="142">
        <f t="shared" si="14"/>
        <v>6</v>
      </c>
      <c r="B37" s="143">
        <v>0</v>
      </c>
      <c r="C37" s="143">
        <v>0</v>
      </c>
      <c r="D37" s="143">
        <v>0</v>
      </c>
      <c r="E37" s="143">
        <v>0</v>
      </c>
      <c r="F37" s="149" t="s">
        <v>432</v>
      </c>
      <c r="G37" s="40"/>
      <c r="H37" s="34" t="s">
        <v>433</v>
      </c>
      <c r="I37" s="41">
        <v>25</v>
      </c>
      <c r="J37" s="41">
        <v>25</v>
      </c>
      <c r="K37" s="28">
        <f t="shared" si="7"/>
        <v>50</v>
      </c>
      <c r="L37" s="41">
        <v>10</v>
      </c>
      <c r="M37" s="41">
        <v>10</v>
      </c>
      <c r="N37" s="28">
        <f t="shared" si="8"/>
        <v>20</v>
      </c>
      <c r="O37" s="28">
        <f t="shared" si="9"/>
        <v>70</v>
      </c>
      <c r="P37" s="30"/>
      <c r="Q37" s="146" t="s">
        <v>434</v>
      </c>
      <c r="R37" s="146"/>
      <c r="S37" s="32">
        <v>25</v>
      </c>
      <c r="T37" s="33">
        <f t="shared" si="0"/>
        <v>1</v>
      </c>
      <c r="U37" s="34" t="str">
        <f t="shared" si="1"/>
        <v>De acuerdo con lo programado</v>
      </c>
      <c r="V37" s="31"/>
      <c r="W37" s="32">
        <v>0</v>
      </c>
      <c r="X37" s="33">
        <f t="shared" si="2"/>
        <v>0</v>
      </c>
      <c r="Y37" s="34" t="str">
        <f t="shared" si="3"/>
        <v>En riesgo en cumplimiento</v>
      </c>
      <c r="Z37" s="31"/>
      <c r="AA37" s="35">
        <v>21</v>
      </c>
      <c r="AB37" s="33">
        <f t="shared" si="10"/>
        <v>2.1</v>
      </c>
      <c r="AC37" s="34" t="str">
        <f t="shared" si="4"/>
        <v>De acuerdo con lo programado</v>
      </c>
      <c r="AD37" s="36"/>
      <c r="AE37" s="32">
        <v>26</v>
      </c>
      <c r="AF37" s="33">
        <f t="shared" si="11"/>
        <v>2.6</v>
      </c>
      <c r="AG37" s="34" t="str">
        <f t="shared" si="5"/>
        <v>De acuerdo con lo programado</v>
      </c>
      <c r="AH37" s="34" t="s">
        <v>430</v>
      </c>
      <c r="AI37" s="147">
        <f t="shared" si="6"/>
        <v>72</v>
      </c>
      <c r="AJ37" s="37">
        <f t="shared" si="12"/>
        <v>1.0285714285714285</v>
      </c>
      <c r="AK37" s="34" t="str">
        <f t="shared" si="13"/>
        <v>Cumplio</v>
      </c>
      <c r="AL37" s="34" t="s">
        <v>431</v>
      </c>
    </row>
    <row r="38" spans="1:38" s="133" customFormat="1" ht="48.6" customHeight="1" thickTop="1" thickBot="1">
      <c r="A38" s="142">
        <f t="shared" si="14"/>
        <v>7</v>
      </c>
      <c r="B38" s="143">
        <v>0</v>
      </c>
      <c r="C38" s="143">
        <v>0</v>
      </c>
      <c r="D38" s="143">
        <v>0</v>
      </c>
      <c r="E38" s="143">
        <v>0</v>
      </c>
      <c r="F38" s="149" t="s">
        <v>435</v>
      </c>
      <c r="G38" s="40" t="s">
        <v>436</v>
      </c>
      <c r="H38" s="34" t="s">
        <v>433</v>
      </c>
      <c r="I38" s="41">
        <v>50</v>
      </c>
      <c r="J38" s="41">
        <v>50</v>
      </c>
      <c r="K38" s="28">
        <f t="shared" si="7"/>
        <v>100</v>
      </c>
      <c r="L38" s="41">
        <v>50</v>
      </c>
      <c r="M38" s="41">
        <v>50</v>
      </c>
      <c r="N38" s="28">
        <f t="shared" si="8"/>
        <v>100</v>
      </c>
      <c r="O38" s="28">
        <f t="shared" si="9"/>
        <v>200</v>
      </c>
      <c r="P38" s="30"/>
      <c r="Q38" s="146" t="s">
        <v>437</v>
      </c>
      <c r="R38" s="146"/>
      <c r="S38" s="32">
        <v>72</v>
      </c>
      <c r="T38" s="33">
        <f t="shared" si="0"/>
        <v>1.44</v>
      </c>
      <c r="U38" s="34" t="str">
        <f t="shared" si="1"/>
        <v>De acuerdo con lo programado</v>
      </c>
      <c r="V38" s="150" t="s">
        <v>438</v>
      </c>
      <c r="W38" s="32">
        <v>0</v>
      </c>
      <c r="X38" s="33">
        <f t="shared" si="2"/>
        <v>0</v>
      </c>
      <c r="Y38" s="34" t="str">
        <f t="shared" si="3"/>
        <v>En riesgo en cumplimiento</v>
      </c>
      <c r="Z38" s="31"/>
      <c r="AA38" s="35">
        <v>84</v>
      </c>
      <c r="AB38" s="33">
        <f t="shared" si="10"/>
        <v>1.68</v>
      </c>
      <c r="AC38" s="34" t="str">
        <f t="shared" si="4"/>
        <v>De acuerdo con lo programado</v>
      </c>
      <c r="AD38" s="36"/>
      <c r="AE38" s="32">
        <v>45</v>
      </c>
      <c r="AF38" s="33">
        <f t="shared" si="11"/>
        <v>0.9</v>
      </c>
      <c r="AG38" s="34" t="str">
        <f t="shared" si="5"/>
        <v>De acuerdo con lo programado</v>
      </c>
      <c r="AH38" s="34" t="s">
        <v>430</v>
      </c>
      <c r="AI38" s="147">
        <f t="shared" si="6"/>
        <v>201</v>
      </c>
      <c r="AJ38" s="37">
        <f t="shared" si="12"/>
        <v>1.0049999999999999</v>
      </c>
      <c r="AK38" s="34" t="str">
        <f t="shared" si="13"/>
        <v>Cumplio</v>
      </c>
      <c r="AL38" s="34" t="s">
        <v>431</v>
      </c>
    </row>
    <row r="39" spans="1:38" s="133" customFormat="1" ht="48.6" customHeight="1" thickTop="1" thickBot="1">
      <c r="A39" s="142">
        <f t="shared" si="14"/>
        <v>8</v>
      </c>
      <c r="B39" s="143">
        <v>0</v>
      </c>
      <c r="C39" s="143">
        <v>0</v>
      </c>
      <c r="D39" s="143">
        <v>0</v>
      </c>
      <c r="E39" s="143">
        <v>0</v>
      </c>
      <c r="F39" s="148" t="s">
        <v>439</v>
      </c>
      <c r="G39" s="40" t="s">
        <v>440</v>
      </c>
      <c r="H39" s="40" t="s">
        <v>433</v>
      </c>
      <c r="I39" s="41">
        <v>75</v>
      </c>
      <c r="J39" s="41">
        <v>75</v>
      </c>
      <c r="K39" s="28">
        <f t="shared" si="7"/>
        <v>150</v>
      </c>
      <c r="L39" s="41">
        <v>75</v>
      </c>
      <c r="M39" s="41">
        <v>75</v>
      </c>
      <c r="N39" s="28">
        <f t="shared" si="8"/>
        <v>150</v>
      </c>
      <c r="O39" s="28">
        <f t="shared" si="9"/>
        <v>300</v>
      </c>
      <c r="P39" s="30"/>
      <c r="Q39" s="146" t="s">
        <v>437</v>
      </c>
      <c r="R39" s="151" t="s">
        <v>441</v>
      </c>
      <c r="S39" s="32">
        <v>106</v>
      </c>
      <c r="T39" s="33">
        <f t="shared" si="0"/>
        <v>1.4133333333333333</v>
      </c>
      <c r="U39" s="34" t="str">
        <f t="shared" si="1"/>
        <v>De acuerdo con lo programado</v>
      </c>
      <c r="V39" s="150" t="s">
        <v>438</v>
      </c>
      <c r="W39" s="32">
        <v>0</v>
      </c>
      <c r="X39" s="33">
        <f t="shared" si="2"/>
        <v>0</v>
      </c>
      <c r="Y39" s="34" t="str">
        <f t="shared" si="3"/>
        <v>En riesgo en cumplimiento</v>
      </c>
      <c r="Z39" s="31"/>
      <c r="AA39" s="35">
        <v>54</v>
      </c>
      <c r="AB39" s="33">
        <f t="shared" si="10"/>
        <v>0.72</v>
      </c>
      <c r="AC39" s="34" t="str">
        <f t="shared" si="4"/>
        <v>Atraso Leve</v>
      </c>
      <c r="AD39" s="36" t="s">
        <v>442</v>
      </c>
      <c r="AE39" s="32">
        <v>167</v>
      </c>
      <c r="AF39" s="33">
        <f t="shared" si="11"/>
        <v>2.2266666666666666</v>
      </c>
      <c r="AG39" s="34" t="str">
        <f t="shared" si="5"/>
        <v>De acuerdo con lo programado</v>
      </c>
      <c r="AH39" s="34" t="s">
        <v>430</v>
      </c>
      <c r="AI39" s="147">
        <f t="shared" si="6"/>
        <v>327</v>
      </c>
      <c r="AJ39" s="37">
        <f t="shared" si="12"/>
        <v>1.0900000000000001</v>
      </c>
      <c r="AK39" s="34" t="str">
        <f t="shared" si="13"/>
        <v>Cumplio</v>
      </c>
      <c r="AL39" s="34" t="s">
        <v>431</v>
      </c>
    </row>
    <row r="40" spans="1:38" s="133" customFormat="1" ht="48.6" customHeight="1" thickTop="1" thickBot="1">
      <c r="A40" s="142">
        <f t="shared" si="14"/>
        <v>9</v>
      </c>
      <c r="B40" s="143">
        <v>0</v>
      </c>
      <c r="C40" s="143">
        <v>0</v>
      </c>
      <c r="D40" s="143">
        <v>0</v>
      </c>
      <c r="E40" s="143">
        <v>0</v>
      </c>
      <c r="F40" s="149" t="s">
        <v>443</v>
      </c>
      <c r="G40" s="40" t="s">
        <v>444</v>
      </c>
      <c r="H40" s="40" t="s">
        <v>433</v>
      </c>
      <c r="I40" s="41">
        <v>1</v>
      </c>
      <c r="J40" s="41">
        <v>2</v>
      </c>
      <c r="K40" s="28">
        <f t="shared" si="7"/>
        <v>3</v>
      </c>
      <c r="L40" s="41">
        <v>3</v>
      </c>
      <c r="M40" s="41">
        <v>1</v>
      </c>
      <c r="N40" s="28">
        <f t="shared" si="8"/>
        <v>4</v>
      </c>
      <c r="O40" s="28">
        <f t="shared" si="9"/>
        <v>7</v>
      </c>
      <c r="P40" s="30"/>
      <c r="Q40" s="146" t="s">
        <v>437</v>
      </c>
      <c r="R40" s="25" t="s">
        <v>445</v>
      </c>
      <c r="S40" s="32">
        <v>4</v>
      </c>
      <c r="T40" s="33">
        <f t="shared" si="0"/>
        <v>4</v>
      </c>
      <c r="U40" s="34" t="str">
        <f t="shared" si="1"/>
        <v>De acuerdo con lo programado</v>
      </c>
      <c r="V40" s="150" t="s">
        <v>438</v>
      </c>
      <c r="W40" s="32">
        <v>0</v>
      </c>
      <c r="X40" s="33">
        <f t="shared" si="2"/>
        <v>0</v>
      </c>
      <c r="Y40" s="34" t="str">
        <f t="shared" si="3"/>
        <v>En riesgo en cumplimiento</v>
      </c>
      <c r="Z40" s="31"/>
      <c r="AA40" s="35">
        <v>5</v>
      </c>
      <c r="AB40" s="33">
        <f t="shared" si="10"/>
        <v>1.6666666666666667</v>
      </c>
      <c r="AC40" s="34" t="str">
        <f t="shared" si="4"/>
        <v>De acuerdo con lo programado</v>
      </c>
      <c r="AD40" s="36"/>
      <c r="AE40" s="32">
        <v>1</v>
      </c>
      <c r="AF40" s="33">
        <f t="shared" si="11"/>
        <v>1</v>
      </c>
      <c r="AG40" s="34" t="str">
        <f t="shared" si="5"/>
        <v>De acuerdo con lo programado</v>
      </c>
      <c r="AH40" s="34"/>
      <c r="AI40" s="147">
        <f t="shared" si="6"/>
        <v>10</v>
      </c>
      <c r="AJ40" s="37">
        <f t="shared" si="12"/>
        <v>1.4285714285714286</v>
      </c>
      <c r="AK40" s="34" t="str">
        <f t="shared" si="13"/>
        <v>Cumplio</v>
      </c>
      <c r="AL40" s="34" t="s">
        <v>431</v>
      </c>
    </row>
    <row r="41" spans="1:38" s="133" customFormat="1" ht="48.6" customHeight="1" thickTop="1" thickBot="1">
      <c r="A41" s="142">
        <f t="shared" si="14"/>
        <v>10</v>
      </c>
      <c r="B41" s="143">
        <v>0</v>
      </c>
      <c r="C41" s="143">
        <v>0</v>
      </c>
      <c r="D41" s="143">
        <v>0</v>
      </c>
      <c r="E41" s="143">
        <v>0</v>
      </c>
      <c r="F41" s="149" t="s">
        <v>446</v>
      </c>
      <c r="G41" s="40" t="s">
        <v>444</v>
      </c>
      <c r="H41" s="40" t="s">
        <v>433</v>
      </c>
      <c r="I41" s="41">
        <v>1</v>
      </c>
      <c r="J41" s="41">
        <v>0</v>
      </c>
      <c r="K41" s="28">
        <f t="shared" si="7"/>
        <v>1</v>
      </c>
      <c r="L41" s="41">
        <v>2</v>
      </c>
      <c r="M41" s="41">
        <v>1</v>
      </c>
      <c r="N41" s="28">
        <f t="shared" si="8"/>
        <v>3</v>
      </c>
      <c r="O41" s="28">
        <f t="shared" si="9"/>
        <v>4</v>
      </c>
      <c r="P41" s="30"/>
      <c r="Q41" s="146" t="s">
        <v>437</v>
      </c>
      <c r="R41" s="25" t="s">
        <v>447</v>
      </c>
      <c r="S41" s="32">
        <v>1</v>
      </c>
      <c r="T41" s="33">
        <f t="shared" si="0"/>
        <v>1</v>
      </c>
      <c r="U41" s="34" t="str">
        <f t="shared" si="1"/>
        <v>De acuerdo con lo programado</v>
      </c>
      <c r="V41" s="31"/>
      <c r="W41" s="32">
        <v>0</v>
      </c>
      <c r="X41" s="33" t="str">
        <f t="shared" si="2"/>
        <v>No hay Programación</v>
      </c>
      <c r="Y41" s="34" t="str">
        <f t="shared" si="3"/>
        <v>De acuerdo con lo programado</v>
      </c>
      <c r="Z41" s="31"/>
      <c r="AA41" s="35">
        <v>2</v>
      </c>
      <c r="AB41" s="33">
        <f t="shared" si="10"/>
        <v>1</v>
      </c>
      <c r="AC41" s="34" t="str">
        <f t="shared" si="4"/>
        <v>De acuerdo con lo programado</v>
      </c>
      <c r="AD41" s="36"/>
      <c r="AE41" s="32">
        <v>1</v>
      </c>
      <c r="AF41" s="33">
        <f t="shared" si="11"/>
        <v>1</v>
      </c>
      <c r="AG41" s="34" t="str">
        <f t="shared" si="5"/>
        <v>De acuerdo con lo programado</v>
      </c>
      <c r="AH41" s="34"/>
      <c r="AI41" s="147">
        <f t="shared" si="6"/>
        <v>4</v>
      </c>
      <c r="AJ41" s="37">
        <f t="shared" si="12"/>
        <v>1</v>
      </c>
      <c r="AK41" s="34" t="str">
        <f t="shared" si="13"/>
        <v>Cumplio</v>
      </c>
      <c r="AL41" s="34"/>
    </row>
    <row r="42" spans="1:38" s="133" customFormat="1" ht="48.6" customHeight="1" thickTop="1" thickBot="1">
      <c r="A42" s="142">
        <f t="shared" si="14"/>
        <v>11</v>
      </c>
      <c r="B42" s="143">
        <v>0</v>
      </c>
      <c r="C42" s="143">
        <v>0</v>
      </c>
      <c r="D42" s="143">
        <v>0</v>
      </c>
      <c r="E42" s="143">
        <v>0</v>
      </c>
      <c r="F42" s="149" t="s">
        <v>448</v>
      </c>
      <c r="G42" s="40" t="s">
        <v>444</v>
      </c>
      <c r="H42" s="40" t="s">
        <v>433</v>
      </c>
      <c r="I42" s="41">
        <v>0</v>
      </c>
      <c r="J42" s="41">
        <v>2</v>
      </c>
      <c r="K42" s="28">
        <f t="shared" si="7"/>
        <v>2</v>
      </c>
      <c r="L42" s="41"/>
      <c r="M42" s="41">
        <v>1</v>
      </c>
      <c r="N42" s="28">
        <f t="shared" si="8"/>
        <v>1</v>
      </c>
      <c r="O42" s="28">
        <f t="shared" si="9"/>
        <v>3</v>
      </c>
      <c r="P42" s="30"/>
      <c r="Q42" s="146" t="s">
        <v>434</v>
      </c>
      <c r="R42" s="25" t="s">
        <v>447</v>
      </c>
      <c r="S42" s="32">
        <v>3</v>
      </c>
      <c r="T42" s="33" t="str">
        <f t="shared" si="0"/>
        <v>No hay Programación</v>
      </c>
      <c r="U42" s="34" t="str">
        <f t="shared" si="1"/>
        <v>De acuerdo con lo programado</v>
      </c>
      <c r="V42" s="31" t="s">
        <v>449</v>
      </c>
      <c r="W42" s="32">
        <v>0</v>
      </c>
      <c r="X42" s="33">
        <f t="shared" si="2"/>
        <v>0</v>
      </c>
      <c r="Y42" s="34" t="str">
        <f t="shared" si="3"/>
        <v>En riesgo en cumplimiento</v>
      </c>
      <c r="Z42" s="31"/>
      <c r="AA42" s="35">
        <v>5</v>
      </c>
      <c r="AB42" s="33" t="str">
        <f t="shared" si="10"/>
        <v>No hay Programación</v>
      </c>
      <c r="AC42" s="34" t="str">
        <f t="shared" si="4"/>
        <v>De acuerdo con lo programado</v>
      </c>
      <c r="AD42" s="36"/>
      <c r="AE42" s="32">
        <v>1</v>
      </c>
      <c r="AF42" s="33">
        <f t="shared" si="11"/>
        <v>1</v>
      </c>
      <c r="AG42" s="34" t="str">
        <f t="shared" si="5"/>
        <v>De acuerdo con lo programado</v>
      </c>
      <c r="AH42" s="34"/>
      <c r="AI42" s="147">
        <f t="shared" si="6"/>
        <v>9</v>
      </c>
      <c r="AJ42" s="37">
        <f t="shared" si="12"/>
        <v>3</v>
      </c>
      <c r="AK42" s="34" t="str">
        <f t="shared" si="13"/>
        <v>Cumplio</v>
      </c>
      <c r="AL42" s="34" t="s">
        <v>431</v>
      </c>
    </row>
    <row r="43" spans="1:38" s="133" customFormat="1" ht="48.6" customHeight="1" thickTop="1" thickBot="1">
      <c r="A43" s="142">
        <f t="shared" si="14"/>
        <v>12</v>
      </c>
      <c r="B43" s="143">
        <v>0</v>
      </c>
      <c r="C43" s="143">
        <v>0</v>
      </c>
      <c r="D43" s="143">
        <v>0</v>
      </c>
      <c r="E43" s="143">
        <v>0</v>
      </c>
      <c r="F43" s="148" t="s">
        <v>450</v>
      </c>
      <c r="G43" s="40" t="s">
        <v>281</v>
      </c>
      <c r="H43" s="34" t="s">
        <v>451</v>
      </c>
      <c r="I43" s="41">
        <v>951</v>
      </c>
      <c r="J43" s="41">
        <v>951</v>
      </c>
      <c r="K43" s="28">
        <f t="shared" si="7"/>
        <v>1902</v>
      </c>
      <c r="L43" s="41">
        <v>951</v>
      </c>
      <c r="M43" s="41">
        <v>951</v>
      </c>
      <c r="N43" s="28">
        <f t="shared" si="8"/>
        <v>1902</v>
      </c>
      <c r="O43" s="28">
        <f t="shared" si="9"/>
        <v>3804</v>
      </c>
      <c r="P43" s="30"/>
      <c r="Q43" s="146" t="s">
        <v>452</v>
      </c>
      <c r="R43" s="25" t="s">
        <v>453</v>
      </c>
      <c r="S43" s="32">
        <v>2598</v>
      </c>
      <c r="T43" s="33">
        <f t="shared" si="0"/>
        <v>2.7318611987381702</v>
      </c>
      <c r="U43" s="34" t="str">
        <f t="shared" si="1"/>
        <v>De acuerdo con lo programado</v>
      </c>
      <c r="V43" s="150" t="s">
        <v>454</v>
      </c>
      <c r="W43" s="32">
        <v>0</v>
      </c>
      <c r="X43" s="33">
        <f t="shared" si="2"/>
        <v>0</v>
      </c>
      <c r="Y43" s="34" t="str">
        <f t="shared" si="3"/>
        <v>En riesgo en cumplimiento</v>
      </c>
      <c r="Z43" s="31"/>
      <c r="AA43" s="35">
        <v>2116</v>
      </c>
      <c r="AB43" s="33">
        <f t="shared" si="10"/>
        <v>2.2250262881177707</v>
      </c>
      <c r="AC43" s="34" t="str">
        <f t="shared" si="4"/>
        <v>De acuerdo con lo programado</v>
      </c>
      <c r="AD43" s="36"/>
      <c r="AE43" s="32">
        <v>1840</v>
      </c>
      <c r="AF43" s="33">
        <f t="shared" si="11"/>
        <v>1.9348054679284963</v>
      </c>
      <c r="AG43" s="34" t="str">
        <f t="shared" si="5"/>
        <v>De acuerdo con lo programado</v>
      </c>
      <c r="AH43" s="34"/>
      <c r="AI43" s="147">
        <f t="shared" si="6"/>
        <v>6554</v>
      </c>
      <c r="AJ43" s="37">
        <f t="shared" si="12"/>
        <v>1.7229232386961093</v>
      </c>
      <c r="AK43" s="34" t="str">
        <f t="shared" si="13"/>
        <v>Cumplio</v>
      </c>
      <c r="AL43" s="34" t="s">
        <v>431</v>
      </c>
    </row>
    <row r="44" spans="1:38" s="133" customFormat="1" ht="48.6" customHeight="1" thickTop="1" thickBot="1">
      <c r="A44" s="142">
        <f t="shared" si="14"/>
        <v>13</v>
      </c>
      <c r="B44" s="143">
        <v>0</v>
      </c>
      <c r="C44" s="143">
        <v>0</v>
      </c>
      <c r="D44" s="143">
        <v>0</v>
      </c>
      <c r="E44" s="143">
        <v>0</v>
      </c>
      <c r="F44" s="148" t="s">
        <v>455</v>
      </c>
      <c r="G44" s="40" t="s">
        <v>456</v>
      </c>
      <c r="H44" s="40" t="s">
        <v>451</v>
      </c>
      <c r="I44" s="41">
        <v>300</v>
      </c>
      <c r="J44" s="41">
        <v>300</v>
      </c>
      <c r="K44" s="28">
        <f t="shared" si="7"/>
        <v>600</v>
      </c>
      <c r="L44" s="41">
        <v>300</v>
      </c>
      <c r="M44" s="41">
        <v>300</v>
      </c>
      <c r="N44" s="28">
        <f t="shared" si="8"/>
        <v>600</v>
      </c>
      <c r="O44" s="28">
        <f t="shared" si="9"/>
        <v>1200</v>
      </c>
      <c r="P44" s="30"/>
      <c r="Q44" s="146" t="s">
        <v>452</v>
      </c>
      <c r="R44" s="25" t="s">
        <v>453</v>
      </c>
      <c r="S44" s="32">
        <v>455</v>
      </c>
      <c r="T44" s="33">
        <f t="shared" si="0"/>
        <v>1.5166666666666666</v>
      </c>
      <c r="U44" s="34" t="str">
        <f t="shared" si="1"/>
        <v>De acuerdo con lo programado</v>
      </c>
      <c r="V44" s="150" t="s">
        <v>454</v>
      </c>
      <c r="W44" s="32">
        <v>0</v>
      </c>
      <c r="X44" s="33">
        <f t="shared" si="2"/>
        <v>0</v>
      </c>
      <c r="Y44" s="34" t="str">
        <f t="shared" si="3"/>
        <v>En riesgo en cumplimiento</v>
      </c>
      <c r="Z44" s="31"/>
      <c r="AA44" s="35">
        <v>458</v>
      </c>
      <c r="AB44" s="33">
        <f t="shared" si="10"/>
        <v>1.5266666666666666</v>
      </c>
      <c r="AC44" s="34" t="str">
        <f t="shared" si="4"/>
        <v>De acuerdo con lo programado</v>
      </c>
      <c r="AD44" s="36"/>
      <c r="AE44" s="32">
        <v>615</v>
      </c>
      <c r="AF44" s="33">
        <f t="shared" si="11"/>
        <v>2.0499999999999998</v>
      </c>
      <c r="AG44" s="34" t="str">
        <f t="shared" si="5"/>
        <v>De acuerdo con lo programado</v>
      </c>
      <c r="AH44" s="34" t="s">
        <v>431</v>
      </c>
      <c r="AI44" s="147">
        <f t="shared" si="6"/>
        <v>1528</v>
      </c>
      <c r="AJ44" s="37">
        <f t="shared" si="12"/>
        <v>1.2733333333333334</v>
      </c>
      <c r="AK44" s="34" t="str">
        <f t="shared" si="13"/>
        <v>Cumplio</v>
      </c>
      <c r="AL44" s="34" t="s">
        <v>431</v>
      </c>
    </row>
    <row r="45" spans="1:38" s="133" customFormat="1" ht="48.6" customHeight="1" thickTop="1" thickBot="1">
      <c r="A45" s="142">
        <f t="shared" si="14"/>
        <v>14</v>
      </c>
      <c r="B45" s="143">
        <v>0</v>
      </c>
      <c r="C45" s="143">
        <v>0</v>
      </c>
      <c r="D45" s="143">
        <v>0</v>
      </c>
      <c r="E45" s="143">
        <v>0</v>
      </c>
      <c r="F45" s="148" t="s">
        <v>457</v>
      </c>
      <c r="G45" s="40" t="s">
        <v>440</v>
      </c>
      <c r="H45" s="40" t="s">
        <v>451</v>
      </c>
      <c r="I45" s="41">
        <v>500</v>
      </c>
      <c r="J45" s="41">
        <v>500</v>
      </c>
      <c r="K45" s="28">
        <f t="shared" si="7"/>
        <v>1000</v>
      </c>
      <c r="L45" s="41">
        <v>500</v>
      </c>
      <c r="M45" s="41">
        <v>500</v>
      </c>
      <c r="N45" s="28">
        <f t="shared" si="8"/>
        <v>1000</v>
      </c>
      <c r="O45" s="28">
        <f t="shared" si="9"/>
        <v>2000</v>
      </c>
      <c r="P45" s="30"/>
      <c r="Q45" s="146" t="s">
        <v>458</v>
      </c>
      <c r="R45" s="25" t="s">
        <v>453</v>
      </c>
      <c r="S45" s="32">
        <v>1367</v>
      </c>
      <c r="T45" s="33">
        <f t="shared" si="0"/>
        <v>2.734</v>
      </c>
      <c r="U45" s="34" t="str">
        <f t="shared" si="1"/>
        <v>De acuerdo con lo programado</v>
      </c>
      <c r="V45" s="150" t="s">
        <v>454</v>
      </c>
      <c r="W45" s="32">
        <v>0</v>
      </c>
      <c r="X45" s="33">
        <f t="shared" si="2"/>
        <v>0</v>
      </c>
      <c r="Y45" s="34" t="str">
        <f t="shared" si="3"/>
        <v>En riesgo en cumplimiento</v>
      </c>
      <c r="Z45" s="31"/>
      <c r="AA45" s="35">
        <v>1180</v>
      </c>
      <c r="AB45" s="33">
        <f t="shared" si="10"/>
        <v>2.36</v>
      </c>
      <c r="AC45" s="34" t="str">
        <f t="shared" si="4"/>
        <v>De acuerdo con lo programado</v>
      </c>
      <c r="AD45" s="36"/>
      <c r="AE45" s="32">
        <v>992</v>
      </c>
      <c r="AF45" s="33">
        <f t="shared" si="11"/>
        <v>1.984</v>
      </c>
      <c r="AG45" s="34" t="str">
        <f t="shared" si="5"/>
        <v>De acuerdo con lo programado</v>
      </c>
      <c r="AH45" s="34" t="s">
        <v>431</v>
      </c>
      <c r="AI45" s="147">
        <f t="shared" si="6"/>
        <v>3539</v>
      </c>
      <c r="AJ45" s="37">
        <f t="shared" si="12"/>
        <v>1.7695000000000001</v>
      </c>
      <c r="AK45" s="34" t="str">
        <f t="shared" si="13"/>
        <v>Cumplio</v>
      </c>
      <c r="AL45" s="34" t="s">
        <v>431</v>
      </c>
    </row>
    <row r="46" spans="1:38" s="133" customFormat="1" ht="48.6" customHeight="1" thickTop="1" thickBot="1">
      <c r="A46" s="142">
        <f t="shared" si="14"/>
        <v>15</v>
      </c>
      <c r="B46" s="143">
        <v>0</v>
      </c>
      <c r="C46" s="143">
        <v>0</v>
      </c>
      <c r="D46" s="143">
        <v>0</v>
      </c>
      <c r="E46" s="143">
        <v>0</v>
      </c>
      <c r="F46" s="148" t="s">
        <v>459</v>
      </c>
      <c r="G46" s="40" t="s">
        <v>100</v>
      </c>
      <c r="H46" s="40" t="s">
        <v>433</v>
      </c>
      <c r="I46" s="41">
        <v>150</v>
      </c>
      <c r="J46" s="41">
        <v>150</v>
      </c>
      <c r="K46" s="28">
        <f t="shared" si="7"/>
        <v>300</v>
      </c>
      <c r="L46" s="41">
        <v>150</v>
      </c>
      <c r="M46" s="41">
        <v>150</v>
      </c>
      <c r="N46" s="28">
        <f t="shared" si="8"/>
        <v>300</v>
      </c>
      <c r="O46" s="28">
        <f t="shared" si="9"/>
        <v>600</v>
      </c>
      <c r="P46" s="30"/>
      <c r="Q46" s="146" t="s">
        <v>460</v>
      </c>
      <c r="R46" s="25" t="s">
        <v>461</v>
      </c>
      <c r="S46" s="32">
        <v>776</v>
      </c>
      <c r="T46" s="33">
        <f t="shared" si="0"/>
        <v>5.1733333333333329</v>
      </c>
      <c r="U46" s="34" t="str">
        <f t="shared" si="1"/>
        <v>De acuerdo con lo programado</v>
      </c>
      <c r="V46" s="150" t="s">
        <v>454</v>
      </c>
      <c r="W46" s="32">
        <v>0</v>
      </c>
      <c r="X46" s="33">
        <f t="shared" si="2"/>
        <v>0</v>
      </c>
      <c r="Y46" s="34" t="str">
        <f t="shared" si="3"/>
        <v>En riesgo en cumplimiento</v>
      </c>
      <c r="Z46" s="31"/>
      <c r="AA46" s="35">
        <v>473</v>
      </c>
      <c r="AB46" s="33">
        <f t="shared" si="10"/>
        <v>3.1533333333333333</v>
      </c>
      <c r="AC46" s="34" t="str">
        <f t="shared" si="4"/>
        <v>De acuerdo con lo programado</v>
      </c>
      <c r="AD46" s="36"/>
      <c r="AE46" s="32">
        <v>229</v>
      </c>
      <c r="AF46" s="33">
        <f t="shared" si="11"/>
        <v>1.5266666666666666</v>
      </c>
      <c r="AG46" s="34" t="str">
        <f t="shared" si="5"/>
        <v>De acuerdo con lo programado</v>
      </c>
      <c r="AH46" s="34" t="s">
        <v>431</v>
      </c>
      <c r="AI46" s="147">
        <f t="shared" si="6"/>
        <v>1478</v>
      </c>
      <c r="AJ46" s="37">
        <f t="shared" si="12"/>
        <v>2.4633333333333334</v>
      </c>
      <c r="AK46" s="34" t="str">
        <f t="shared" si="13"/>
        <v>Cumplio</v>
      </c>
      <c r="AL46" s="34" t="s">
        <v>431</v>
      </c>
    </row>
    <row r="47" spans="1:38" s="133" customFormat="1" ht="48.6" customHeight="1" thickTop="1" thickBot="1">
      <c r="A47" s="142">
        <f t="shared" si="14"/>
        <v>16</v>
      </c>
      <c r="B47" s="143">
        <v>0</v>
      </c>
      <c r="C47" s="143">
        <v>0</v>
      </c>
      <c r="D47" s="143">
        <v>0</v>
      </c>
      <c r="E47" s="143">
        <v>0</v>
      </c>
      <c r="F47" s="149" t="s">
        <v>462</v>
      </c>
      <c r="G47" s="40" t="s">
        <v>440</v>
      </c>
      <c r="H47" s="40" t="s">
        <v>159</v>
      </c>
      <c r="I47" s="41">
        <v>1</v>
      </c>
      <c r="J47" s="41">
        <v>1</v>
      </c>
      <c r="K47" s="28">
        <f t="shared" si="7"/>
        <v>2</v>
      </c>
      <c r="L47" s="41">
        <v>1</v>
      </c>
      <c r="M47" s="41">
        <v>1</v>
      </c>
      <c r="N47" s="28">
        <f t="shared" si="8"/>
        <v>2</v>
      </c>
      <c r="O47" s="28">
        <f t="shared" si="9"/>
        <v>4</v>
      </c>
      <c r="P47" s="30"/>
      <c r="Q47" s="146" t="s">
        <v>463</v>
      </c>
      <c r="R47" s="25" t="s">
        <v>464</v>
      </c>
      <c r="S47" s="32">
        <v>1</v>
      </c>
      <c r="T47" s="33">
        <f t="shared" si="0"/>
        <v>1</v>
      </c>
      <c r="U47" s="34" t="str">
        <f t="shared" si="1"/>
        <v>De acuerdo con lo programado</v>
      </c>
      <c r="V47" s="31"/>
      <c r="W47" s="32">
        <v>0</v>
      </c>
      <c r="X47" s="33">
        <f t="shared" si="2"/>
        <v>0</v>
      </c>
      <c r="Y47" s="34" t="str">
        <f t="shared" si="3"/>
        <v>En riesgo en cumplimiento</v>
      </c>
      <c r="Z47" s="31"/>
      <c r="AA47" s="35">
        <v>5</v>
      </c>
      <c r="AB47" s="33">
        <f t="shared" si="10"/>
        <v>5</v>
      </c>
      <c r="AC47" s="34" t="str">
        <f t="shared" si="4"/>
        <v>De acuerdo con lo programado</v>
      </c>
      <c r="AD47" s="36"/>
      <c r="AE47" s="32">
        <v>4</v>
      </c>
      <c r="AF47" s="33">
        <f t="shared" si="11"/>
        <v>4</v>
      </c>
      <c r="AG47" s="34" t="str">
        <f t="shared" si="5"/>
        <v>De acuerdo con lo programado</v>
      </c>
      <c r="AH47" s="34" t="s">
        <v>431</v>
      </c>
      <c r="AI47" s="147">
        <f t="shared" si="6"/>
        <v>10</v>
      </c>
      <c r="AJ47" s="37">
        <f t="shared" si="12"/>
        <v>2.5</v>
      </c>
      <c r="AK47" s="34" t="str">
        <f t="shared" si="13"/>
        <v>Cumplio</v>
      </c>
      <c r="AL47" s="34" t="s">
        <v>431</v>
      </c>
    </row>
    <row r="48" spans="1:38" s="133" customFormat="1" ht="48.6" customHeight="1" thickTop="1" thickBot="1">
      <c r="A48" s="142">
        <f t="shared" si="14"/>
        <v>17</v>
      </c>
      <c r="B48" s="143">
        <v>0</v>
      </c>
      <c r="C48" s="143">
        <v>0</v>
      </c>
      <c r="D48" s="143">
        <v>0</v>
      </c>
      <c r="E48" s="143">
        <v>0</v>
      </c>
      <c r="F48" s="43" t="s">
        <v>465</v>
      </c>
      <c r="G48" s="40" t="s">
        <v>466</v>
      </c>
      <c r="H48" s="40" t="s">
        <v>426</v>
      </c>
      <c r="I48" s="41">
        <v>1</v>
      </c>
      <c r="J48" s="41">
        <v>1</v>
      </c>
      <c r="K48" s="28">
        <f t="shared" si="7"/>
        <v>2</v>
      </c>
      <c r="L48" s="41">
        <v>0</v>
      </c>
      <c r="M48" s="41">
        <v>3</v>
      </c>
      <c r="N48" s="28">
        <f t="shared" si="8"/>
        <v>3</v>
      </c>
      <c r="O48" s="28">
        <f t="shared" si="9"/>
        <v>5</v>
      </c>
      <c r="P48" s="30"/>
      <c r="Q48" s="146" t="s">
        <v>467</v>
      </c>
      <c r="R48" s="25" t="s">
        <v>468</v>
      </c>
      <c r="S48" s="32">
        <v>2</v>
      </c>
      <c r="T48" s="33">
        <f t="shared" si="0"/>
        <v>2</v>
      </c>
      <c r="U48" s="34" t="str">
        <f t="shared" si="1"/>
        <v>De acuerdo con lo programado</v>
      </c>
      <c r="V48" s="150" t="s">
        <v>454</v>
      </c>
      <c r="W48" s="32">
        <v>0</v>
      </c>
      <c r="X48" s="33">
        <f t="shared" si="2"/>
        <v>0</v>
      </c>
      <c r="Y48" s="34" t="str">
        <f t="shared" si="3"/>
        <v>En riesgo en cumplimiento</v>
      </c>
      <c r="Z48" s="31"/>
      <c r="AA48" s="35">
        <v>3</v>
      </c>
      <c r="AB48" s="33" t="str">
        <f t="shared" si="10"/>
        <v>No hay Programación</v>
      </c>
      <c r="AC48" s="34" t="str">
        <f t="shared" si="4"/>
        <v>De acuerdo con lo programado</v>
      </c>
      <c r="AD48" s="36"/>
      <c r="AE48" s="32">
        <v>4</v>
      </c>
      <c r="AF48" s="33">
        <f t="shared" si="11"/>
        <v>1.3333333333333333</v>
      </c>
      <c r="AG48" s="34" t="str">
        <f t="shared" si="5"/>
        <v>De acuerdo con lo programado</v>
      </c>
      <c r="AH48" s="34" t="s">
        <v>431</v>
      </c>
      <c r="AI48" s="147">
        <f t="shared" si="6"/>
        <v>9</v>
      </c>
      <c r="AJ48" s="37">
        <f t="shared" si="12"/>
        <v>1.8</v>
      </c>
      <c r="AK48" s="34" t="str">
        <f t="shared" si="13"/>
        <v>Cumplio</v>
      </c>
      <c r="AL48" s="34" t="s">
        <v>431</v>
      </c>
    </row>
    <row r="49" spans="1:38" s="133" customFormat="1" ht="48.6" customHeight="1" thickTop="1" thickBot="1">
      <c r="A49" s="142">
        <f t="shared" si="14"/>
        <v>18</v>
      </c>
      <c r="B49" s="143">
        <v>0</v>
      </c>
      <c r="C49" s="143">
        <v>0</v>
      </c>
      <c r="D49" s="143">
        <v>0</v>
      </c>
      <c r="E49" s="143">
        <v>0</v>
      </c>
      <c r="F49" s="149" t="s">
        <v>469</v>
      </c>
      <c r="G49" s="40" t="s">
        <v>470</v>
      </c>
      <c r="H49" s="40" t="s">
        <v>433</v>
      </c>
      <c r="I49" s="41">
        <v>130</v>
      </c>
      <c r="J49" s="41">
        <v>130</v>
      </c>
      <c r="K49" s="28">
        <f t="shared" si="7"/>
        <v>260</v>
      </c>
      <c r="L49" s="41">
        <v>130</v>
      </c>
      <c r="M49" s="41">
        <v>130</v>
      </c>
      <c r="N49" s="28">
        <f t="shared" si="8"/>
        <v>260</v>
      </c>
      <c r="O49" s="28">
        <f t="shared" si="9"/>
        <v>520</v>
      </c>
      <c r="P49" s="30"/>
      <c r="Q49" s="146" t="s">
        <v>471</v>
      </c>
      <c r="R49" s="25" t="s">
        <v>472</v>
      </c>
      <c r="S49" s="32">
        <v>177</v>
      </c>
      <c r="T49" s="33">
        <f t="shared" si="0"/>
        <v>1.3615384615384616</v>
      </c>
      <c r="U49" s="34" t="str">
        <f t="shared" si="1"/>
        <v>De acuerdo con lo programado</v>
      </c>
      <c r="V49" s="150" t="s">
        <v>454</v>
      </c>
      <c r="W49" s="32">
        <v>0</v>
      </c>
      <c r="X49" s="33">
        <f t="shared" si="2"/>
        <v>0</v>
      </c>
      <c r="Y49" s="34" t="str">
        <f t="shared" si="3"/>
        <v>En riesgo en cumplimiento</v>
      </c>
      <c r="Z49" s="31"/>
      <c r="AA49" s="35">
        <v>173</v>
      </c>
      <c r="AB49" s="33">
        <f t="shared" si="10"/>
        <v>1.3307692307692307</v>
      </c>
      <c r="AC49" s="34" t="str">
        <f t="shared" si="4"/>
        <v>De acuerdo con lo programado</v>
      </c>
      <c r="AD49" s="36"/>
      <c r="AE49" s="32">
        <v>240</v>
      </c>
      <c r="AF49" s="33">
        <f t="shared" si="11"/>
        <v>1.8461538461538463</v>
      </c>
      <c r="AG49" s="34" t="str">
        <f t="shared" si="5"/>
        <v>De acuerdo con lo programado</v>
      </c>
      <c r="AH49" s="34" t="s">
        <v>431</v>
      </c>
      <c r="AI49" s="147">
        <f t="shared" si="6"/>
        <v>590</v>
      </c>
      <c r="AJ49" s="37">
        <f t="shared" si="12"/>
        <v>1.1346153846153846</v>
      </c>
      <c r="AK49" s="34" t="str">
        <f t="shared" si="13"/>
        <v>Cumplio</v>
      </c>
      <c r="AL49" s="34" t="s">
        <v>431</v>
      </c>
    </row>
    <row r="50" spans="1:38" s="133" customFormat="1" ht="48.6" customHeight="1" thickTop="1" thickBot="1">
      <c r="A50" s="142">
        <f t="shared" si="14"/>
        <v>19</v>
      </c>
      <c r="B50" s="143">
        <v>0</v>
      </c>
      <c r="C50" s="143">
        <v>0</v>
      </c>
      <c r="D50" s="143">
        <v>0</v>
      </c>
      <c r="E50" s="143">
        <v>0</v>
      </c>
      <c r="F50" s="149" t="s">
        <v>473</v>
      </c>
      <c r="G50" s="40" t="s">
        <v>440</v>
      </c>
      <c r="H50" s="40" t="s">
        <v>433</v>
      </c>
      <c r="I50" s="41">
        <v>15</v>
      </c>
      <c r="J50" s="41">
        <v>15</v>
      </c>
      <c r="K50" s="28">
        <f t="shared" si="7"/>
        <v>30</v>
      </c>
      <c r="L50" s="41">
        <v>15</v>
      </c>
      <c r="M50" s="41">
        <v>15</v>
      </c>
      <c r="N50" s="28">
        <f t="shared" si="8"/>
        <v>30</v>
      </c>
      <c r="O50" s="28">
        <f t="shared" si="9"/>
        <v>60</v>
      </c>
      <c r="P50" s="30"/>
      <c r="Q50" s="146" t="s">
        <v>474</v>
      </c>
      <c r="R50" s="25" t="s">
        <v>475</v>
      </c>
      <c r="S50" s="32">
        <v>17</v>
      </c>
      <c r="T50" s="33">
        <f t="shared" si="0"/>
        <v>1.1333333333333333</v>
      </c>
      <c r="U50" s="34" t="str">
        <f t="shared" si="1"/>
        <v>De acuerdo con lo programado</v>
      </c>
      <c r="V50" s="150" t="s">
        <v>454</v>
      </c>
      <c r="W50" s="32">
        <v>0</v>
      </c>
      <c r="X50" s="33">
        <f t="shared" si="2"/>
        <v>0</v>
      </c>
      <c r="Y50" s="34" t="str">
        <f t="shared" si="3"/>
        <v>En riesgo en cumplimiento</v>
      </c>
      <c r="Z50" s="31"/>
      <c r="AA50" s="35">
        <v>18</v>
      </c>
      <c r="AB50" s="33">
        <f t="shared" si="10"/>
        <v>1.2</v>
      </c>
      <c r="AC50" s="34" t="str">
        <f t="shared" si="4"/>
        <v>De acuerdo con lo programado</v>
      </c>
      <c r="AD50" s="36"/>
      <c r="AE50" s="32">
        <v>20</v>
      </c>
      <c r="AF50" s="33">
        <f t="shared" si="11"/>
        <v>1.3333333333333333</v>
      </c>
      <c r="AG50" s="34" t="str">
        <f t="shared" si="5"/>
        <v>De acuerdo con lo programado</v>
      </c>
      <c r="AH50" s="34" t="s">
        <v>431</v>
      </c>
      <c r="AI50" s="147">
        <f t="shared" si="6"/>
        <v>55</v>
      </c>
      <c r="AJ50" s="37">
        <f t="shared" si="12"/>
        <v>0.91666666666666663</v>
      </c>
      <c r="AK50" s="34" t="str">
        <f t="shared" si="13"/>
        <v>Cumplio</v>
      </c>
      <c r="AL50" s="34" t="s">
        <v>431</v>
      </c>
    </row>
    <row r="51" spans="1:38" s="133" customFormat="1" ht="48.6" customHeight="1" thickTop="1" thickBot="1">
      <c r="A51" s="142">
        <f t="shared" si="14"/>
        <v>20</v>
      </c>
      <c r="B51" s="143">
        <v>0</v>
      </c>
      <c r="C51" s="143">
        <v>0</v>
      </c>
      <c r="D51" s="143">
        <v>0</v>
      </c>
      <c r="E51" s="143">
        <v>0</v>
      </c>
      <c r="F51" s="149" t="s">
        <v>476</v>
      </c>
      <c r="G51" s="40" t="s">
        <v>100</v>
      </c>
      <c r="H51" s="34" t="s">
        <v>433</v>
      </c>
      <c r="I51" s="41">
        <v>12</v>
      </c>
      <c r="J51" s="41">
        <v>12</v>
      </c>
      <c r="K51" s="28">
        <f t="shared" si="7"/>
        <v>24</v>
      </c>
      <c r="L51" s="41">
        <v>12</v>
      </c>
      <c r="M51" s="41">
        <v>12</v>
      </c>
      <c r="N51" s="28">
        <f t="shared" si="8"/>
        <v>24</v>
      </c>
      <c r="O51" s="28">
        <f t="shared" si="9"/>
        <v>48</v>
      </c>
      <c r="P51" s="30"/>
      <c r="Q51" s="146" t="s">
        <v>477</v>
      </c>
      <c r="R51" s="25" t="s">
        <v>478</v>
      </c>
      <c r="S51" s="32">
        <v>19</v>
      </c>
      <c r="T51" s="33">
        <f t="shared" si="0"/>
        <v>1.5833333333333333</v>
      </c>
      <c r="U51" s="34" t="str">
        <f t="shared" si="1"/>
        <v>De acuerdo con lo programado</v>
      </c>
      <c r="V51" s="150" t="s">
        <v>454</v>
      </c>
      <c r="W51" s="32">
        <v>0</v>
      </c>
      <c r="X51" s="33">
        <f t="shared" si="2"/>
        <v>0</v>
      </c>
      <c r="Y51" s="34" t="str">
        <f t="shared" si="3"/>
        <v>En riesgo en cumplimiento</v>
      </c>
      <c r="Z51" s="31"/>
      <c r="AA51" s="35">
        <v>30</v>
      </c>
      <c r="AB51" s="33">
        <f t="shared" si="10"/>
        <v>2.5</v>
      </c>
      <c r="AC51" s="34" t="str">
        <f t="shared" si="4"/>
        <v>De acuerdo con lo programado</v>
      </c>
      <c r="AD51" s="36"/>
      <c r="AE51" s="32">
        <v>136</v>
      </c>
      <c r="AF51" s="33">
        <f t="shared" si="11"/>
        <v>11.333333333333334</v>
      </c>
      <c r="AG51" s="34" t="str">
        <f t="shared" si="5"/>
        <v>De acuerdo con lo programado</v>
      </c>
      <c r="AH51" s="34" t="s">
        <v>431</v>
      </c>
      <c r="AI51" s="147">
        <f t="shared" si="6"/>
        <v>185</v>
      </c>
      <c r="AJ51" s="37">
        <f t="shared" si="12"/>
        <v>3.8541666666666665</v>
      </c>
      <c r="AK51" s="34" t="str">
        <f t="shared" si="13"/>
        <v>Cumplio</v>
      </c>
      <c r="AL51" s="34" t="s">
        <v>431</v>
      </c>
    </row>
    <row r="52" spans="1:38" s="133" customFormat="1" ht="48.6" customHeight="1" thickTop="1" thickBot="1">
      <c r="A52" s="142">
        <f t="shared" si="14"/>
        <v>21</v>
      </c>
      <c r="B52" s="143">
        <v>0</v>
      </c>
      <c r="C52" s="143">
        <v>0</v>
      </c>
      <c r="D52" s="143">
        <v>0</v>
      </c>
      <c r="E52" s="143">
        <v>0</v>
      </c>
      <c r="F52" s="149" t="s">
        <v>479</v>
      </c>
      <c r="G52" s="40" t="s">
        <v>100</v>
      </c>
      <c r="H52" s="34" t="s">
        <v>433</v>
      </c>
      <c r="I52" s="41">
        <v>4</v>
      </c>
      <c r="J52" s="41">
        <v>4</v>
      </c>
      <c r="K52" s="28">
        <f t="shared" si="7"/>
        <v>8</v>
      </c>
      <c r="L52" s="41">
        <v>4</v>
      </c>
      <c r="M52" s="41">
        <v>4</v>
      </c>
      <c r="N52" s="28">
        <f t="shared" si="8"/>
        <v>8</v>
      </c>
      <c r="O52" s="28">
        <f t="shared" si="9"/>
        <v>16</v>
      </c>
      <c r="P52" s="30"/>
      <c r="Q52" s="146" t="s">
        <v>480</v>
      </c>
      <c r="R52" s="25" t="s">
        <v>478</v>
      </c>
      <c r="S52" s="32">
        <v>8</v>
      </c>
      <c r="T52" s="33">
        <f t="shared" si="0"/>
        <v>2</v>
      </c>
      <c r="U52" s="34" t="str">
        <f t="shared" si="1"/>
        <v>De acuerdo con lo programado</v>
      </c>
      <c r="V52" s="150" t="s">
        <v>454</v>
      </c>
      <c r="W52" s="32">
        <v>0</v>
      </c>
      <c r="X52" s="33">
        <f t="shared" si="2"/>
        <v>0</v>
      </c>
      <c r="Y52" s="34" t="str">
        <f t="shared" si="3"/>
        <v>En riesgo en cumplimiento</v>
      </c>
      <c r="Z52" s="31"/>
      <c r="AA52" s="35">
        <v>4</v>
      </c>
      <c r="AB52" s="33">
        <f t="shared" si="10"/>
        <v>1</v>
      </c>
      <c r="AC52" s="34" t="str">
        <f t="shared" si="4"/>
        <v>De acuerdo con lo programado</v>
      </c>
      <c r="AD52" s="36"/>
      <c r="AE52" s="32">
        <v>40</v>
      </c>
      <c r="AF52" s="33">
        <f t="shared" si="11"/>
        <v>10</v>
      </c>
      <c r="AG52" s="34" t="str">
        <f t="shared" si="5"/>
        <v>De acuerdo con lo programado</v>
      </c>
      <c r="AH52" s="34" t="s">
        <v>431</v>
      </c>
      <c r="AI52" s="147">
        <f t="shared" si="6"/>
        <v>52</v>
      </c>
      <c r="AJ52" s="37">
        <f t="shared" si="12"/>
        <v>3.25</v>
      </c>
      <c r="AK52" s="34" t="str">
        <f t="shared" si="13"/>
        <v>Cumplio</v>
      </c>
      <c r="AL52" s="34" t="s">
        <v>431</v>
      </c>
    </row>
    <row r="53" spans="1:38" s="133" customFormat="1" ht="48.6" customHeight="1" thickTop="1" thickBot="1">
      <c r="A53" s="142">
        <f t="shared" si="14"/>
        <v>22</v>
      </c>
      <c r="B53" s="143">
        <v>0</v>
      </c>
      <c r="C53" s="143">
        <v>0</v>
      </c>
      <c r="D53" s="143">
        <v>0</v>
      </c>
      <c r="E53" s="143">
        <v>0</v>
      </c>
      <c r="F53" s="149" t="s">
        <v>481</v>
      </c>
      <c r="G53" s="40" t="s">
        <v>100</v>
      </c>
      <c r="H53" s="34" t="s">
        <v>433</v>
      </c>
      <c r="I53" s="41">
        <v>8</v>
      </c>
      <c r="J53" s="41">
        <v>8</v>
      </c>
      <c r="K53" s="28">
        <f t="shared" si="7"/>
        <v>16</v>
      </c>
      <c r="L53" s="41">
        <v>8</v>
      </c>
      <c r="M53" s="41">
        <v>8</v>
      </c>
      <c r="N53" s="28">
        <f t="shared" si="8"/>
        <v>16</v>
      </c>
      <c r="O53" s="28">
        <f t="shared" si="9"/>
        <v>32</v>
      </c>
      <c r="P53" s="30"/>
      <c r="Q53" s="146" t="s">
        <v>482</v>
      </c>
      <c r="R53" s="25" t="s">
        <v>478</v>
      </c>
      <c r="S53" s="32">
        <v>11</v>
      </c>
      <c r="T53" s="33">
        <f t="shared" si="0"/>
        <v>1.375</v>
      </c>
      <c r="U53" s="34" t="str">
        <f t="shared" si="1"/>
        <v>De acuerdo con lo programado</v>
      </c>
      <c r="V53" s="150" t="s">
        <v>454</v>
      </c>
      <c r="W53" s="32">
        <v>0</v>
      </c>
      <c r="X53" s="33">
        <f t="shared" si="2"/>
        <v>0</v>
      </c>
      <c r="Y53" s="34" t="str">
        <f t="shared" si="3"/>
        <v>En riesgo en cumplimiento</v>
      </c>
      <c r="Z53" s="31"/>
      <c r="AA53" s="35">
        <v>26</v>
      </c>
      <c r="AB53" s="33">
        <f t="shared" si="10"/>
        <v>3.25</v>
      </c>
      <c r="AC53" s="34" t="str">
        <f t="shared" si="4"/>
        <v>De acuerdo con lo programado</v>
      </c>
      <c r="AD53" s="36"/>
      <c r="AE53" s="32">
        <v>96</v>
      </c>
      <c r="AF53" s="33">
        <f t="shared" si="11"/>
        <v>12</v>
      </c>
      <c r="AG53" s="34" t="str">
        <f t="shared" si="5"/>
        <v>De acuerdo con lo programado</v>
      </c>
      <c r="AH53" s="34" t="s">
        <v>431</v>
      </c>
      <c r="AI53" s="147">
        <f t="shared" si="6"/>
        <v>133</v>
      </c>
      <c r="AJ53" s="37">
        <f t="shared" si="12"/>
        <v>4.15625</v>
      </c>
      <c r="AK53" s="34" t="str">
        <f t="shared" si="13"/>
        <v>Cumplio</v>
      </c>
      <c r="AL53" s="34" t="s">
        <v>431</v>
      </c>
    </row>
    <row r="54" spans="1:38" s="133" customFormat="1" ht="48.6" customHeight="1" thickTop="1" thickBot="1">
      <c r="A54" s="142">
        <f t="shared" si="14"/>
        <v>23</v>
      </c>
      <c r="B54" s="143">
        <v>0</v>
      </c>
      <c r="C54" s="143">
        <v>0</v>
      </c>
      <c r="D54" s="143">
        <v>0</v>
      </c>
      <c r="E54" s="143">
        <v>0</v>
      </c>
      <c r="F54" s="149" t="s">
        <v>483</v>
      </c>
      <c r="G54" s="40" t="s">
        <v>100</v>
      </c>
      <c r="H54" s="40" t="s">
        <v>287</v>
      </c>
      <c r="I54" s="41">
        <v>1</v>
      </c>
      <c r="J54" s="41">
        <v>0</v>
      </c>
      <c r="K54" s="28">
        <f t="shared" si="7"/>
        <v>1</v>
      </c>
      <c r="L54" s="41">
        <v>1</v>
      </c>
      <c r="M54" s="41">
        <v>0</v>
      </c>
      <c r="N54" s="28">
        <f t="shared" si="8"/>
        <v>1</v>
      </c>
      <c r="O54" s="28">
        <f t="shared" si="9"/>
        <v>2</v>
      </c>
      <c r="P54" s="30"/>
      <c r="Q54" s="146" t="s">
        <v>437</v>
      </c>
      <c r="R54" s="25" t="s">
        <v>484</v>
      </c>
      <c r="S54" s="32">
        <v>1</v>
      </c>
      <c r="T54" s="33">
        <f t="shared" si="0"/>
        <v>1</v>
      </c>
      <c r="U54" s="34" t="str">
        <f t="shared" si="1"/>
        <v>De acuerdo con lo programado</v>
      </c>
      <c r="V54" s="31" t="s">
        <v>485</v>
      </c>
      <c r="W54" s="32">
        <v>0</v>
      </c>
      <c r="X54" s="33" t="str">
        <f t="shared" si="2"/>
        <v>No hay Programación</v>
      </c>
      <c r="Y54" s="34" t="str">
        <f t="shared" si="3"/>
        <v>De acuerdo con lo programado</v>
      </c>
      <c r="Z54" s="31"/>
      <c r="AA54" s="35">
        <v>1</v>
      </c>
      <c r="AB54" s="33">
        <f t="shared" si="10"/>
        <v>1</v>
      </c>
      <c r="AC54" s="34" t="str">
        <f t="shared" si="4"/>
        <v>De acuerdo con lo programado</v>
      </c>
      <c r="AD54" s="36"/>
      <c r="AE54" s="32">
        <v>4</v>
      </c>
      <c r="AF54" s="33" t="str">
        <f t="shared" si="11"/>
        <v>No hay Programación</v>
      </c>
      <c r="AG54" s="34" t="str">
        <f t="shared" si="5"/>
        <v>De acuerdo con lo programado</v>
      </c>
      <c r="AH54" s="34" t="s">
        <v>486</v>
      </c>
      <c r="AI54" s="147">
        <f t="shared" si="6"/>
        <v>6</v>
      </c>
      <c r="AJ54" s="37">
        <f t="shared" si="12"/>
        <v>3</v>
      </c>
      <c r="AK54" s="34" t="str">
        <f t="shared" si="13"/>
        <v>Cumplio</v>
      </c>
      <c r="AL54" s="34" t="s">
        <v>487</v>
      </c>
    </row>
    <row r="55" spans="1:38" s="133" customFormat="1" ht="48.6" customHeight="1" thickTop="1" thickBot="1">
      <c r="A55" s="142">
        <f t="shared" si="14"/>
        <v>24</v>
      </c>
      <c r="B55" s="143">
        <v>0</v>
      </c>
      <c r="C55" s="143">
        <v>0</v>
      </c>
      <c r="D55" s="143">
        <v>0</v>
      </c>
      <c r="E55" s="143">
        <v>0</v>
      </c>
      <c r="F55" s="149" t="s">
        <v>488</v>
      </c>
      <c r="G55" s="40" t="s">
        <v>489</v>
      </c>
      <c r="H55" s="40" t="s">
        <v>490</v>
      </c>
      <c r="I55" s="41">
        <v>1</v>
      </c>
      <c r="J55" s="41">
        <v>0</v>
      </c>
      <c r="K55" s="28">
        <f t="shared" si="7"/>
        <v>1</v>
      </c>
      <c r="L55" s="41">
        <v>0</v>
      </c>
      <c r="M55" s="41">
        <v>0</v>
      </c>
      <c r="N55" s="28">
        <f t="shared" si="8"/>
        <v>0</v>
      </c>
      <c r="O55" s="28">
        <f t="shared" si="9"/>
        <v>1</v>
      </c>
      <c r="P55" s="30"/>
      <c r="Q55" s="146" t="s">
        <v>437</v>
      </c>
      <c r="R55" s="25" t="s">
        <v>491</v>
      </c>
      <c r="S55" s="32">
        <v>0</v>
      </c>
      <c r="T55" s="33">
        <f t="shared" si="0"/>
        <v>0</v>
      </c>
      <c r="U55" s="34" t="str">
        <f t="shared" si="1"/>
        <v>En riesgo en cumplimiento</v>
      </c>
      <c r="V55" s="31" t="s">
        <v>492</v>
      </c>
      <c r="W55" s="32">
        <v>0</v>
      </c>
      <c r="X55" s="33" t="str">
        <f t="shared" si="2"/>
        <v>No hay Programación</v>
      </c>
      <c r="Y55" s="34" t="str">
        <f t="shared" si="3"/>
        <v>De acuerdo con lo programado</v>
      </c>
      <c r="Z55" s="31"/>
      <c r="AA55" s="35">
        <v>0</v>
      </c>
      <c r="AB55" s="33" t="str">
        <f t="shared" si="10"/>
        <v>No hay Programación</v>
      </c>
      <c r="AC55" s="34" t="str">
        <f t="shared" si="4"/>
        <v>De acuerdo con lo programado</v>
      </c>
      <c r="AD55" s="36"/>
      <c r="AE55" s="32">
        <v>1</v>
      </c>
      <c r="AF55" s="33" t="str">
        <f t="shared" si="11"/>
        <v>No hay Programación</v>
      </c>
      <c r="AG55" s="34" t="str">
        <f t="shared" si="5"/>
        <v>De acuerdo con lo programado</v>
      </c>
      <c r="AH55" s="34"/>
      <c r="AI55" s="147">
        <f t="shared" si="6"/>
        <v>1</v>
      </c>
      <c r="AJ55" s="37">
        <f t="shared" si="12"/>
        <v>1</v>
      </c>
      <c r="AK55" s="34" t="str">
        <f t="shared" si="13"/>
        <v>Cumplio</v>
      </c>
      <c r="AL55" s="34" t="s">
        <v>493</v>
      </c>
    </row>
    <row r="56" spans="1:38" s="133" customFormat="1" ht="48.6" customHeight="1" thickTop="1" thickBot="1">
      <c r="A56" s="142">
        <f t="shared" si="14"/>
        <v>25</v>
      </c>
      <c r="B56" s="143">
        <v>0</v>
      </c>
      <c r="C56" s="143">
        <v>0</v>
      </c>
      <c r="D56" s="143">
        <v>0</v>
      </c>
      <c r="E56" s="143">
        <v>0</v>
      </c>
      <c r="F56" s="149" t="s">
        <v>494</v>
      </c>
      <c r="G56" s="40" t="s">
        <v>489</v>
      </c>
      <c r="H56" s="40" t="s">
        <v>352</v>
      </c>
      <c r="I56" s="41">
        <v>1</v>
      </c>
      <c r="J56" s="41">
        <v>0</v>
      </c>
      <c r="K56" s="28">
        <f t="shared" si="7"/>
        <v>1</v>
      </c>
      <c r="L56" s="41">
        <v>1</v>
      </c>
      <c r="M56" s="41">
        <v>1</v>
      </c>
      <c r="N56" s="28">
        <f t="shared" si="8"/>
        <v>2</v>
      </c>
      <c r="O56" s="28">
        <f t="shared" si="9"/>
        <v>3</v>
      </c>
      <c r="P56" s="30"/>
      <c r="Q56" s="146" t="s">
        <v>495</v>
      </c>
      <c r="R56" s="25" t="s">
        <v>496</v>
      </c>
      <c r="S56" s="32">
        <v>0</v>
      </c>
      <c r="T56" s="33">
        <f t="shared" si="0"/>
        <v>0</v>
      </c>
      <c r="U56" s="34" t="str">
        <f t="shared" si="1"/>
        <v>En riesgo en cumplimiento</v>
      </c>
      <c r="V56" s="31" t="s">
        <v>492</v>
      </c>
      <c r="W56" s="32">
        <v>0</v>
      </c>
      <c r="X56" s="33" t="str">
        <f t="shared" si="2"/>
        <v>No hay Programación</v>
      </c>
      <c r="Y56" s="34" t="str">
        <f t="shared" si="3"/>
        <v>De acuerdo con lo programado</v>
      </c>
      <c r="Z56" s="31"/>
      <c r="AA56" s="35">
        <v>1</v>
      </c>
      <c r="AB56" s="33">
        <f t="shared" si="10"/>
        <v>1</v>
      </c>
      <c r="AC56" s="34" t="str">
        <f t="shared" si="4"/>
        <v>De acuerdo con lo programado</v>
      </c>
      <c r="AD56" s="36"/>
      <c r="AE56" s="32">
        <v>2</v>
      </c>
      <c r="AF56" s="33">
        <f t="shared" si="11"/>
        <v>2</v>
      </c>
      <c r="AG56" s="34" t="str">
        <f t="shared" si="5"/>
        <v>De acuerdo con lo programado</v>
      </c>
      <c r="AH56" s="34"/>
      <c r="AI56" s="147">
        <f t="shared" si="6"/>
        <v>3</v>
      </c>
      <c r="AJ56" s="37">
        <f t="shared" si="12"/>
        <v>1</v>
      </c>
      <c r="AK56" s="34" t="str">
        <f t="shared" si="13"/>
        <v>Cumplio</v>
      </c>
      <c r="AL56" s="34" t="s">
        <v>497</v>
      </c>
    </row>
    <row r="57" spans="1:38" s="133" customFormat="1" ht="48.6" customHeight="1" thickTop="1" thickBot="1">
      <c r="A57" s="142">
        <f t="shared" si="14"/>
        <v>26</v>
      </c>
      <c r="B57" s="143">
        <v>0</v>
      </c>
      <c r="C57" s="143">
        <v>0</v>
      </c>
      <c r="D57" s="143">
        <v>0</v>
      </c>
      <c r="E57" s="143">
        <v>0</v>
      </c>
      <c r="F57" s="148" t="s">
        <v>498</v>
      </c>
      <c r="G57" s="40" t="s">
        <v>499</v>
      </c>
      <c r="H57" s="40" t="s">
        <v>159</v>
      </c>
      <c r="I57" s="41">
        <v>6</v>
      </c>
      <c r="J57" s="41">
        <v>6</v>
      </c>
      <c r="K57" s="28">
        <f t="shared" si="7"/>
        <v>12</v>
      </c>
      <c r="L57" s="41">
        <v>6</v>
      </c>
      <c r="M57" s="41">
        <v>6</v>
      </c>
      <c r="N57" s="28">
        <f t="shared" si="8"/>
        <v>12</v>
      </c>
      <c r="O57" s="28">
        <f t="shared" si="9"/>
        <v>24</v>
      </c>
      <c r="P57" s="30"/>
      <c r="Q57" s="146" t="s">
        <v>500</v>
      </c>
      <c r="R57" s="25" t="s">
        <v>501</v>
      </c>
      <c r="S57" s="32">
        <v>6</v>
      </c>
      <c r="T57" s="33">
        <f t="shared" si="0"/>
        <v>1</v>
      </c>
      <c r="U57" s="34" t="str">
        <f t="shared" si="1"/>
        <v>De acuerdo con lo programado</v>
      </c>
      <c r="V57" s="31"/>
      <c r="W57" s="32">
        <v>0</v>
      </c>
      <c r="X57" s="33">
        <f t="shared" si="2"/>
        <v>0</v>
      </c>
      <c r="Y57" s="34" t="str">
        <f t="shared" si="3"/>
        <v>En riesgo en cumplimiento</v>
      </c>
      <c r="Z57" s="31"/>
      <c r="AA57" s="35">
        <v>7</v>
      </c>
      <c r="AB57" s="33">
        <f t="shared" si="10"/>
        <v>1.1666666666666667</v>
      </c>
      <c r="AC57" s="34" t="str">
        <f t="shared" si="4"/>
        <v>De acuerdo con lo programado</v>
      </c>
      <c r="AD57" s="36"/>
      <c r="AE57" s="32">
        <v>10</v>
      </c>
      <c r="AF57" s="33">
        <f t="shared" si="11"/>
        <v>1.6666666666666667</v>
      </c>
      <c r="AG57" s="34" t="str">
        <f t="shared" si="5"/>
        <v>De acuerdo con lo programado</v>
      </c>
      <c r="AH57" s="34" t="s">
        <v>431</v>
      </c>
      <c r="AI57" s="147">
        <f t="shared" si="6"/>
        <v>23</v>
      </c>
      <c r="AJ57" s="37">
        <f t="shared" si="12"/>
        <v>0.95833333333333337</v>
      </c>
      <c r="AK57" s="34" t="str">
        <f t="shared" si="13"/>
        <v>Cumplio</v>
      </c>
      <c r="AL57" s="34" t="s">
        <v>431</v>
      </c>
    </row>
    <row r="58" spans="1:38" s="133" customFormat="1" ht="48.6" customHeight="1" thickTop="1" thickBot="1">
      <c r="A58" s="142">
        <f>A57+1</f>
        <v>27</v>
      </c>
      <c r="B58" s="143">
        <v>0</v>
      </c>
      <c r="C58" s="143">
        <v>0</v>
      </c>
      <c r="D58" s="143">
        <v>0</v>
      </c>
      <c r="E58" s="143">
        <v>0</v>
      </c>
      <c r="F58" s="148" t="s">
        <v>502</v>
      </c>
      <c r="G58" s="40" t="s">
        <v>499</v>
      </c>
      <c r="H58" s="40" t="s">
        <v>159</v>
      </c>
      <c r="I58" s="41">
        <v>6</v>
      </c>
      <c r="J58" s="41">
        <v>6</v>
      </c>
      <c r="K58" s="28">
        <f t="shared" si="7"/>
        <v>12</v>
      </c>
      <c r="L58" s="41">
        <v>6</v>
      </c>
      <c r="M58" s="41">
        <v>6</v>
      </c>
      <c r="N58" s="28">
        <f t="shared" si="8"/>
        <v>12</v>
      </c>
      <c r="O58" s="28">
        <f t="shared" si="9"/>
        <v>24</v>
      </c>
      <c r="P58" s="30"/>
      <c r="Q58" s="146" t="s">
        <v>503</v>
      </c>
      <c r="R58" s="25" t="s">
        <v>504</v>
      </c>
      <c r="S58" s="32">
        <v>6</v>
      </c>
      <c r="T58" s="33">
        <f t="shared" si="0"/>
        <v>1</v>
      </c>
      <c r="U58" s="34" t="str">
        <f t="shared" si="1"/>
        <v>De acuerdo con lo programado</v>
      </c>
      <c r="V58" s="31"/>
      <c r="W58" s="32">
        <v>0</v>
      </c>
      <c r="X58" s="33">
        <f t="shared" si="2"/>
        <v>0</v>
      </c>
      <c r="Y58" s="34" t="str">
        <f t="shared" si="3"/>
        <v>En riesgo en cumplimiento</v>
      </c>
      <c r="Z58" s="31"/>
      <c r="AA58" s="35">
        <v>6</v>
      </c>
      <c r="AB58" s="33">
        <f t="shared" si="10"/>
        <v>1</v>
      </c>
      <c r="AC58" s="34" t="str">
        <f t="shared" si="4"/>
        <v>De acuerdo con lo programado</v>
      </c>
      <c r="AD58" s="36"/>
      <c r="AE58" s="32">
        <v>8</v>
      </c>
      <c r="AF58" s="33">
        <f t="shared" si="11"/>
        <v>1.3333333333333333</v>
      </c>
      <c r="AG58" s="34" t="str">
        <f t="shared" si="5"/>
        <v>De acuerdo con lo programado</v>
      </c>
      <c r="AH58" s="34"/>
      <c r="AI58" s="147">
        <f t="shared" si="6"/>
        <v>20</v>
      </c>
      <c r="AJ58" s="37">
        <f t="shared" si="12"/>
        <v>0.83333333333333337</v>
      </c>
      <c r="AK58" s="34" t="str">
        <f t="shared" si="13"/>
        <v>Cumplio</v>
      </c>
      <c r="AL58" s="34" t="s">
        <v>505</v>
      </c>
    </row>
    <row r="59" spans="1:38" s="133" customFormat="1" ht="76.5" customHeight="1" thickTop="1" thickBot="1">
      <c r="A59" s="142">
        <f t="shared" si="14"/>
        <v>28</v>
      </c>
      <c r="B59" s="143">
        <v>0</v>
      </c>
      <c r="C59" s="143">
        <v>0</v>
      </c>
      <c r="D59" s="143">
        <v>0</v>
      </c>
      <c r="E59" s="143">
        <v>0</v>
      </c>
      <c r="F59" s="152" t="s">
        <v>506</v>
      </c>
      <c r="G59" s="153" t="s">
        <v>499</v>
      </c>
      <c r="H59" s="153" t="s">
        <v>159</v>
      </c>
      <c r="I59" s="154">
        <v>1</v>
      </c>
      <c r="J59" s="154">
        <v>1</v>
      </c>
      <c r="K59" s="28">
        <f t="shared" si="7"/>
        <v>2</v>
      </c>
      <c r="L59" s="154">
        <v>1</v>
      </c>
      <c r="M59" s="154">
        <v>1</v>
      </c>
      <c r="N59" s="28">
        <f t="shared" si="8"/>
        <v>2</v>
      </c>
      <c r="O59" s="28">
        <f t="shared" si="9"/>
        <v>4</v>
      </c>
      <c r="P59" s="155"/>
      <c r="Q59" s="156" t="s">
        <v>507</v>
      </c>
      <c r="R59" s="157"/>
      <c r="S59" s="32">
        <v>0</v>
      </c>
      <c r="T59" s="33">
        <f t="shared" si="0"/>
        <v>0</v>
      </c>
      <c r="U59" s="34" t="str">
        <f t="shared" si="1"/>
        <v>En riesgo en cumplimiento</v>
      </c>
      <c r="V59" s="31" t="s">
        <v>508</v>
      </c>
      <c r="W59" s="32">
        <v>0</v>
      </c>
      <c r="X59" s="33">
        <f t="shared" si="2"/>
        <v>0</v>
      </c>
      <c r="Y59" s="34" t="str">
        <f t="shared" si="3"/>
        <v>En riesgo en cumplimiento</v>
      </c>
      <c r="Z59" s="31"/>
      <c r="AA59" s="35">
        <v>1</v>
      </c>
      <c r="AB59" s="33">
        <f t="shared" si="10"/>
        <v>1</v>
      </c>
      <c r="AC59" s="34" t="str">
        <f t="shared" si="4"/>
        <v>De acuerdo con lo programado</v>
      </c>
      <c r="AD59" s="36"/>
      <c r="AE59" s="32">
        <v>1</v>
      </c>
      <c r="AF59" s="33">
        <f t="shared" si="11"/>
        <v>1</v>
      </c>
      <c r="AG59" s="34" t="str">
        <f t="shared" si="5"/>
        <v>De acuerdo con lo programado</v>
      </c>
      <c r="AH59" s="34"/>
      <c r="AI59" s="147">
        <f t="shared" si="6"/>
        <v>2</v>
      </c>
      <c r="AJ59" s="37">
        <f t="shared" si="12"/>
        <v>0.5</v>
      </c>
      <c r="AK59" s="34" t="str">
        <f t="shared" si="13"/>
        <v>Cumplio</v>
      </c>
      <c r="AL59" s="34" t="s">
        <v>509</v>
      </c>
    </row>
    <row r="60" spans="1:38" s="133" customFormat="1" ht="26.55" customHeight="1" thickTop="1" thickBot="1">
      <c r="A60" s="158" t="s">
        <v>510</v>
      </c>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9"/>
      <c r="AB60" s="158"/>
      <c r="AC60" s="158"/>
      <c r="AD60" s="159"/>
      <c r="AE60" s="158"/>
      <c r="AF60" s="158"/>
      <c r="AG60" s="158"/>
      <c r="AH60" s="158"/>
      <c r="AI60" s="158"/>
      <c r="AJ60" s="158"/>
      <c r="AK60" s="34"/>
      <c r="AL60" s="158"/>
    </row>
    <row r="61" spans="1:38" s="133" customFormat="1" ht="35.549999999999997" customHeight="1" thickTop="1" thickBot="1">
      <c r="A61" s="142">
        <f>A59+1</f>
        <v>29</v>
      </c>
      <c r="B61" s="48">
        <v>0</v>
      </c>
      <c r="C61" s="48">
        <v>0</v>
      </c>
      <c r="D61" s="48">
        <v>0</v>
      </c>
      <c r="E61" s="48">
        <v>0</v>
      </c>
      <c r="F61" s="149" t="s">
        <v>511</v>
      </c>
      <c r="G61" s="40" t="s">
        <v>113</v>
      </c>
      <c r="H61" s="160" t="s">
        <v>412</v>
      </c>
      <c r="I61" s="41"/>
      <c r="J61" s="41"/>
      <c r="K61" s="28">
        <f>I61+J61</f>
        <v>0</v>
      </c>
      <c r="L61" s="41"/>
      <c r="M61" s="41"/>
      <c r="N61" s="28">
        <f>L61+M61</f>
        <v>0</v>
      </c>
      <c r="O61" s="28">
        <f>K61+N61</f>
        <v>0</v>
      </c>
      <c r="P61" s="30"/>
      <c r="Q61" s="34" t="s">
        <v>512</v>
      </c>
      <c r="R61" s="151" t="s">
        <v>513</v>
      </c>
      <c r="S61" s="32">
        <v>0</v>
      </c>
      <c r="T61" s="33" t="str">
        <f t="shared" ref="T61:T63" si="15">IF(S61="","No hay ejecución",IF(AND(I61=0),"No hay Programación", S61/I61))</f>
        <v>No hay Programación</v>
      </c>
      <c r="U61" s="34" t="str">
        <f>IF(T61="No hay ejecución","NA",IF(T61&gt;=90%,"De acuerdo con lo programado",IF(T61&gt;=50%,"Atraso Leve",IF(T61&lt;49.99%,"En riesgo en cumplimiento"))))</f>
        <v>De acuerdo con lo programado</v>
      </c>
      <c r="V61" s="31"/>
      <c r="W61" s="32">
        <v>0</v>
      </c>
      <c r="X61" s="33" t="str">
        <f t="shared" si="2"/>
        <v>No hay Programación</v>
      </c>
      <c r="Y61" s="34" t="str">
        <f>IF(X61="No hay ejecución","NA",IF(X61&gt;=90%,"De acuerdo con lo programado",IF(X61&gt;=50%,"Atraso Leve",IF(X61&lt;49.99%,"En riesgo en cumplimiento"))))</f>
        <v>De acuerdo con lo programado</v>
      </c>
      <c r="Z61" s="31"/>
      <c r="AA61" s="35">
        <v>0</v>
      </c>
      <c r="AB61" s="33" t="str">
        <f t="shared" ref="AB61:AB63" si="16">IF(AA61="","No hay ejecución",IF(AND(L61=0),"No hay Programación", AA61/L61))</f>
        <v>No hay Programación</v>
      </c>
      <c r="AC61" s="34" t="str">
        <f>IF(AB61="No hay ejecución","NA",IF(AB61&gt;=90%,"De acuerdo con lo programado",IF(AB61&gt;=50%,"Atraso Leve",IF(AB61&lt;49.99%,"En riesgo en cumplimiento"))))</f>
        <v>De acuerdo con lo programado</v>
      </c>
      <c r="AD61" s="36"/>
      <c r="AE61" s="32">
        <v>3</v>
      </c>
      <c r="AF61" s="33" t="str">
        <f t="shared" si="11"/>
        <v>No hay Programación</v>
      </c>
      <c r="AG61" s="34" t="str">
        <f>IF(AF61="No hay ejecución","NA",IF(AF61&gt;=90%,"De acuerdo con lo programado",IF(AF61&gt;=50%,"Atraso Leve",IF(AF61&lt;49.99%,"En riesgo en cumplimiento"))))</f>
        <v>De acuerdo con lo programado</v>
      </c>
      <c r="AH61" s="34"/>
      <c r="AI61" s="147">
        <f t="shared" si="6"/>
        <v>3</v>
      </c>
      <c r="AJ61" s="37" t="str">
        <f t="shared" si="12"/>
        <v>No hay Programación</v>
      </c>
      <c r="AK61" s="34" t="str">
        <f t="shared" ref="AK61:AK63" si="17">IF(AI61="No hay ejecución","NA",IF(AI61&gt;=90%,"Cumplio",IF(AI61&lt;89.99%,"No cumplio")))</f>
        <v>Cumplio</v>
      </c>
      <c r="AL61" s="34"/>
    </row>
    <row r="62" spans="1:38" s="133" customFormat="1" ht="35.549999999999997" customHeight="1" thickTop="1" thickBot="1">
      <c r="A62" s="142">
        <f>A61+1</f>
        <v>30</v>
      </c>
      <c r="B62" s="48">
        <v>0</v>
      </c>
      <c r="C62" s="48">
        <v>0</v>
      </c>
      <c r="D62" s="48">
        <v>0</v>
      </c>
      <c r="E62" s="48">
        <v>0</v>
      </c>
      <c r="F62" s="149" t="s">
        <v>514</v>
      </c>
      <c r="G62" s="40" t="s">
        <v>100</v>
      </c>
      <c r="H62" s="160" t="s">
        <v>515</v>
      </c>
      <c r="I62" s="41"/>
      <c r="J62" s="41"/>
      <c r="K62" s="28">
        <f t="shared" ref="K62:K63" si="18">I62+J62</f>
        <v>0</v>
      </c>
      <c r="L62" s="41"/>
      <c r="M62" s="41"/>
      <c r="N62" s="28">
        <f t="shared" ref="N62:N63" si="19">L62+M62</f>
        <v>0</v>
      </c>
      <c r="O62" s="28">
        <f t="shared" ref="O62:O63" si="20">K62+N62</f>
        <v>0</v>
      </c>
      <c r="P62" s="30"/>
      <c r="Q62" s="34" t="s">
        <v>516</v>
      </c>
      <c r="R62" s="151" t="s">
        <v>517</v>
      </c>
      <c r="S62" s="32">
        <v>0</v>
      </c>
      <c r="T62" s="33" t="str">
        <f t="shared" si="15"/>
        <v>No hay Programación</v>
      </c>
      <c r="U62" s="34" t="str">
        <f>IF(T62="No hay ejecución","NA",IF(T62&gt;=90%,"De acuerdo con lo programado",IF(T62&gt;=50%,"Atraso Leve",IF(T62&lt;49.99%,"En riesgo en cumplimiento"))))</f>
        <v>De acuerdo con lo programado</v>
      </c>
      <c r="V62" s="31"/>
      <c r="W62" s="32">
        <v>0</v>
      </c>
      <c r="X62" s="33" t="str">
        <f t="shared" si="2"/>
        <v>No hay Programación</v>
      </c>
      <c r="Y62" s="34" t="str">
        <f>IF(X62="No hay ejecución","NA",IF(X62&gt;=90%,"De acuerdo con lo programado",IF(X62&gt;=50%,"Atraso Leve",IF(X62&lt;49.99%,"En riesgo en cumplimiento"))))</f>
        <v>De acuerdo con lo programado</v>
      </c>
      <c r="Z62" s="31"/>
      <c r="AA62" s="35">
        <v>0</v>
      </c>
      <c r="AB62" s="33" t="str">
        <f t="shared" si="16"/>
        <v>No hay Programación</v>
      </c>
      <c r="AC62" s="34" t="str">
        <f>IF(AB62="No hay ejecución","NA",IF(AB62&gt;=90%,"De acuerdo con lo programado",IF(AB62&gt;=50%,"Atraso Leve",IF(AB62&lt;49.99%,"En riesgo en cumplimiento"))))</f>
        <v>De acuerdo con lo programado</v>
      </c>
      <c r="AD62" s="36"/>
      <c r="AE62" s="32">
        <v>25</v>
      </c>
      <c r="AF62" s="33" t="str">
        <f t="shared" si="11"/>
        <v>No hay Programación</v>
      </c>
      <c r="AG62" s="34" t="str">
        <f>IF(AF62="No hay ejecución","NA",IF(AF62&gt;=90%,"De acuerdo con lo programado",IF(AF62&gt;=50%,"Atraso Leve",IF(AF62&lt;49.99%,"En riesgo en cumplimiento"))))</f>
        <v>De acuerdo con lo programado</v>
      </c>
      <c r="AH62" s="34" t="s">
        <v>518</v>
      </c>
      <c r="AI62" s="147">
        <f t="shared" si="6"/>
        <v>25</v>
      </c>
      <c r="AJ62" s="37" t="str">
        <f t="shared" si="12"/>
        <v>No hay Programación</v>
      </c>
      <c r="AK62" s="34" t="str">
        <f t="shared" si="17"/>
        <v>Cumplio</v>
      </c>
      <c r="AL62" s="34" t="s">
        <v>519</v>
      </c>
    </row>
    <row r="63" spans="1:38" s="133" customFormat="1" ht="35.549999999999997" customHeight="1" thickTop="1" thickBot="1">
      <c r="A63" s="142">
        <f>A62+1</f>
        <v>31</v>
      </c>
      <c r="B63" s="48">
        <v>0</v>
      </c>
      <c r="C63" s="48">
        <v>0</v>
      </c>
      <c r="D63" s="48">
        <v>0</v>
      </c>
      <c r="E63" s="48">
        <v>0</v>
      </c>
      <c r="F63" s="149" t="s">
        <v>520</v>
      </c>
      <c r="G63" s="40" t="s">
        <v>444</v>
      </c>
      <c r="H63" s="40" t="s">
        <v>433</v>
      </c>
      <c r="I63" s="41"/>
      <c r="J63" s="41"/>
      <c r="K63" s="28">
        <f t="shared" si="18"/>
        <v>0</v>
      </c>
      <c r="L63" s="41"/>
      <c r="M63" s="41"/>
      <c r="N63" s="28">
        <f t="shared" si="19"/>
        <v>0</v>
      </c>
      <c r="O63" s="28">
        <f t="shared" si="20"/>
        <v>0</v>
      </c>
      <c r="P63" s="30"/>
      <c r="Q63" s="34" t="s">
        <v>521</v>
      </c>
      <c r="R63" s="151" t="s">
        <v>522</v>
      </c>
      <c r="S63" s="32">
        <v>0</v>
      </c>
      <c r="T63" s="33" t="str">
        <f t="shared" si="15"/>
        <v>No hay Programación</v>
      </c>
      <c r="U63" s="34" t="str">
        <f>IF(T63="No hay ejecución","NA",IF(T63&gt;=90%,"De acuerdo con lo programado",IF(T63&gt;=50%,"Atraso Leve",IF(T63&lt;49.99%,"En riesgo en cumplimiento"))))</f>
        <v>De acuerdo con lo programado</v>
      </c>
      <c r="V63" s="31"/>
      <c r="W63" s="32">
        <v>0</v>
      </c>
      <c r="X63" s="33" t="str">
        <f t="shared" si="2"/>
        <v>No hay Programación</v>
      </c>
      <c r="Y63" s="34" t="str">
        <f>IF(X63="No hay ejecución","NA",IF(X63&gt;=90%,"De acuerdo con lo programado",IF(X63&gt;=50%,"Atraso Leve",IF(X63&lt;49.99%,"En riesgo en cumplimiento"))))</f>
        <v>De acuerdo con lo programado</v>
      </c>
      <c r="Z63" s="31"/>
      <c r="AA63" s="35">
        <v>0</v>
      </c>
      <c r="AB63" s="33" t="str">
        <f t="shared" si="16"/>
        <v>No hay Programación</v>
      </c>
      <c r="AC63" s="34" t="str">
        <f>IF(AB63="No hay ejecución","NA",IF(AB63&gt;=90%,"De acuerdo con lo programado",IF(AB63&gt;=50%,"Atraso Leve",IF(AB63&lt;49.99%,"En riesgo en cumplimiento"))))</f>
        <v>De acuerdo con lo programado</v>
      </c>
      <c r="AD63" s="36"/>
      <c r="AE63" s="32"/>
      <c r="AF63" s="33" t="str">
        <f t="shared" si="11"/>
        <v>No hay ejecución</v>
      </c>
      <c r="AG63" s="34" t="str">
        <f>IF(AF63="No hay ejecución","NA",IF(AF63&gt;=90%,"De acuerdo con lo programado",IF(AF63&gt;=50%,"Atraso Leve",IF(AF63&lt;49.99%,"En riesgo en cumplimiento"))))</f>
        <v>NA</v>
      </c>
      <c r="AH63" s="34"/>
      <c r="AI63" s="147">
        <f t="shared" si="6"/>
        <v>0</v>
      </c>
      <c r="AJ63" s="37" t="str">
        <f t="shared" si="12"/>
        <v>No hay Programación</v>
      </c>
      <c r="AK63" s="34" t="str">
        <f t="shared" si="17"/>
        <v>No cumplio</v>
      </c>
      <c r="AL63" s="34"/>
    </row>
    <row r="64" spans="1:38" s="133" customFormat="1" ht="10.8" thickTop="1" thickBot="1">
      <c r="A64" s="161"/>
      <c r="B64" s="161"/>
      <c r="C64" s="161"/>
      <c r="D64" s="161"/>
      <c r="E64" s="161"/>
      <c r="F64" s="162"/>
      <c r="G64" s="51"/>
      <c r="H64" s="51"/>
      <c r="I64" s="52"/>
      <c r="J64" s="52"/>
      <c r="K64" s="52"/>
      <c r="L64" s="52"/>
      <c r="M64" s="52"/>
      <c r="N64" s="52"/>
      <c r="O64" s="52"/>
      <c r="P64" s="52"/>
      <c r="Q64" s="52"/>
      <c r="R64" s="52"/>
      <c r="V64" s="134"/>
      <c r="Z64" s="135"/>
      <c r="AD64" s="163"/>
    </row>
    <row r="65" spans="1:26" s="133" customFormat="1" ht="10.5" customHeight="1" thickTop="1" thickBot="1">
      <c r="A65" s="461" t="s">
        <v>168</v>
      </c>
      <c r="B65" s="462"/>
      <c r="C65" s="462"/>
      <c r="D65" s="462"/>
      <c r="E65" s="462"/>
      <c r="F65" s="58"/>
      <c r="G65" s="55"/>
      <c r="H65" s="55"/>
      <c r="I65" s="52"/>
      <c r="J65" s="52"/>
      <c r="K65" s="52"/>
      <c r="L65" s="52"/>
      <c r="M65" s="52"/>
      <c r="N65" s="52"/>
      <c r="O65" s="52"/>
      <c r="P65" s="52"/>
      <c r="Q65" s="52"/>
      <c r="R65" s="52"/>
      <c r="V65" s="134"/>
      <c r="Z65" s="135"/>
    </row>
    <row r="66" spans="1:26" s="133" customFormat="1" ht="10.8" thickTop="1" thickBot="1">
      <c r="A66" s="164"/>
      <c r="B66" s="164"/>
      <c r="C66" s="164"/>
      <c r="D66" s="164"/>
      <c r="E66" s="164"/>
      <c r="F66" s="165"/>
      <c r="G66" s="55"/>
      <c r="H66" s="55"/>
      <c r="I66" s="52"/>
      <c r="J66" s="52"/>
      <c r="K66" s="52"/>
      <c r="L66" s="52"/>
      <c r="M66" s="52"/>
      <c r="N66" s="52"/>
      <c r="O66" s="52"/>
      <c r="P66" s="52"/>
      <c r="Q66" s="52"/>
      <c r="R66" s="52"/>
      <c r="V66" s="134"/>
      <c r="Z66" s="135"/>
    </row>
    <row r="67" spans="1:26" s="133" customFormat="1" ht="12" customHeight="1" thickTop="1" thickBot="1">
      <c r="A67" s="463" t="s">
        <v>170</v>
      </c>
      <c r="B67" s="464"/>
      <c r="C67" s="464"/>
      <c r="D67" s="464"/>
      <c r="E67" s="464"/>
      <c r="F67" s="58"/>
      <c r="G67" s="55"/>
      <c r="H67" s="55"/>
      <c r="I67" s="52"/>
      <c r="J67" s="52"/>
      <c r="K67" s="52"/>
      <c r="L67" s="52"/>
      <c r="M67" s="52"/>
      <c r="N67" s="52"/>
      <c r="O67" s="52"/>
      <c r="P67" s="52"/>
      <c r="Q67" s="52"/>
      <c r="R67" s="52"/>
      <c r="V67" s="134"/>
      <c r="Z67" s="135"/>
    </row>
    <row r="68" spans="1:26" s="133" customFormat="1" ht="10.8" thickTop="1" thickBot="1">
      <c r="A68" s="59"/>
      <c r="B68" s="59"/>
      <c r="C68" s="59"/>
      <c r="D68" s="59"/>
      <c r="E68" s="59"/>
      <c r="F68" s="60"/>
      <c r="G68" s="55"/>
      <c r="H68" s="55"/>
      <c r="I68" s="52"/>
      <c r="J68" s="52"/>
      <c r="K68" s="52"/>
      <c r="L68" s="52"/>
      <c r="M68" s="52"/>
      <c r="N68" s="52"/>
      <c r="O68" s="52"/>
      <c r="P68" s="52"/>
      <c r="Q68" s="52"/>
      <c r="R68" s="52"/>
      <c r="V68" s="134"/>
      <c r="Z68" s="135"/>
    </row>
    <row r="69" spans="1:26" s="133" customFormat="1" ht="10.8" thickTop="1" thickBot="1">
      <c r="A69" s="166" t="s">
        <v>171</v>
      </c>
      <c r="B69" s="161"/>
      <c r="C69" s="167"/>
      <c r="D69" s="161"/>
      <c r="E69" s="161"/>
      <c r="F69" s="162"/>
      <c r="G69" s="55"/>
      <c r="H69" s="55"/>
      <c r="I69" s="52"/>
      <c r="J69" s="52"/>
      <c r="K69" s="52"/>
      <c r="L69" s="52"/>
      <c r="M69" s="52"/>
      <c r="N69" s="52"/>
      <c r="O69" s="52"/>
      <c r="P69" s="52"/>
      <c r="Q69" s="52"/>
      <c r="R69" s="52"/>
      <c r="V69" s="134"/>
      <c r="Z69" s="135"/>
    </row>
    <row r="70" spans="1:26" s="133" customFormat="1" ht="13.05" customHeight="1" thickTop="1" thickBot="1">
      <c r="A70" s="168">
        <v>1</v>
      </c>
      <c r="B70" s="161" t="s">
        <v>172</v>
      </c>
      <c r="C70" s="167"/>
      <c r="D70" s="161"/>
      <c r="E70" s="161"/>
      <c r="F70" s="162"/>
      <c r="G70" s="55"/>
      <c r="H70" s="55"/>
      <c r="I70" s="52"/>
      <c r="J70" s="52"/>
      <c r="K70" s="52"/>
      <c r="L70" s="52"/>
      <c r="M70" s="52"/>
      <c r="N70" s="52"/>
      <c r="O70" s="52"/>
      <c r="P70" s="52"/>
      <c r="Q70" s="52"/>
      <c r="R70" s="52"/>
      <c r="V70" s="134"/>
      <c r="Z70" s="135"/>
    </row>
    <row r="71" spans="1:26" s="133" customFormat="1" ht="13.05" customHeight="1" thickTop="1" thickBot="1">
      <c r="A71" s="168">
        <v>2</v>
      </c>
      <c r="B71" s="161" t="s">
        <v>523</v>
      </c>
      <c r="C71" s="167"/>
      <c r="D71" s="161"/>
      <c r="E71" s="161"/>
      <c r="F71" s="162"/>
      <c r="G71" s="55"/>
      <c r="H71" s="55"/>
      <c r="I71" s="52"/>
      <c r="J71" s="52"/>
      <c r="K71" s="52"/>
      <c r="L71" s="52"/>
      <c r="M71" s="52"/>
      <c r="N71" s="52"/>
      <c r="O71" s="52"/>
      <c r="P71" s="52"/>
      <c r="Q71" s="52"/>
      <c r="R71" s="52"/>
      <c r="V71" s="134"/>
      <c r="Z71" s="135"/>
    </row>
    <row r="72" spans="1:26" s="133" customFormat="1" ht="13.05" customHeight="1" thickTop="1" thickBot="1">
      <c r="A72" s="168">
        <v>3</v>
      </c>
      <c r="B72" s="161" t="s">
        <v>174</v>
      </c>
      <c r="C72" s="169"/>
      <c r="D72" s="161"/>
      <c r="E72" s="161"/>
      <c r="F72" s="162"/>
      <c r="G72" s="170"/>
      <c r="H72" s="170"/>
      <c r="I72" s="52"/>
      <c r="J72" s="52"/>
      <c r="K72" s="52"/>
      <c r="L72" s="52"/>
      <c r="M72" s="52"/>
      <c r="N72" s="52"/>
      <c r="O72" s="52"/>
      <c r="P72" s="52"/>
      <c r="Q72" s="52"/>
      <c r="R72" s="52"/>
      <c r="V72" s="134"/>
      <c r="Z72" s="135"/>
    </row>
    <row r="73" spans="1:26" s="133" customFormat="1" ht="13.05" customHeight="1" thickTop="1" thickBot="1">
      <c r="A73" s="168">
        <v>4</v>
      </c>
      <c r="B73" s="161" t="s">
        <v>175</v>
      </c>
      <c r="C73" s="169"/>
      <c r="D73" s="161"/>
      <c r="E73" s="161"/>
      <c r="F73" s="162"/>
      <c r="G73" s="51"/>
      <c r="H73" s="51"/>
      <c r="I73" s="52"/>
      <c r="J73" s="52"/>
      <c r="K73" s="52"/>
      <c r="L73" s="52"/>
      <c r="M73" s="52"/>
      <c r="N73" s="52"/>
      <c r="O73" s="52"/>
      <c r="P73" s="52"/>
      <c r="Q73" s="52"/>
      <c r="R73" s="52"/>
      <c r="V73" s="134"/>
      <c r="Z73" s="135"/>
    </row>
    <row r="74" spans="1:26" s="133" customFormat="1" ht="13.05" customHeight="1" thickTop="1" thickBot="1">
      <c r="A74" s="168">
        <v>5</v>
      </c>
      <c r="B74" s="161" t="s">
        <v>524</v>
      </c>
      <c r="C74" s="169"/>
      <c r="D74" s="161"/>
      <c r="E74" s="161"/>
      <c r="F74" s="162"/>
      <c r="G74" s="51"/>
      <c r="H74" s="51"/>
      <c r="I74" s="52"/>
      <c r="J74" s="52"/>
      <c r="K74" s="52"/>
      <c r="L74" s="52"/>
      <c r="M74" s="52"/>
      <c r="N74" s="52"/>
      <c r="O74" s="52"/>
      <c r="P74" s="52"/>
      <c r="Q74" s="52"/>
      <c r="R74" s="52"/>
      <c r="V74" s="134"/>
      <c r="Z74" s="135"/>
    </row>
    <row r="75" spans="1:26" s="133" customFormat="1" ht="13.05" customHeight="1" thickTop="1">
      <c r="A75" s="168">
        <v>6</v>
      </c>
      <c r="B75" s="171" t="s">
        <v>177</v>
      </c>
      <c r="C75" s="169"/>
      <c r="D75" s="161"/>
      <c r="E75" s="161"/>
      <c r="F75" s="162"/>
      <c r="G75" s="55"/>
      <c r="H75" s="55"/>
      <c r="I75" s="60"/>
      <c r="J75" s="60"/>
      <c r="K75" s="60"/>
      <c r="L75" s="60"/>
      <c r="M75" s="60"/>
      <c r="N75" s="60"/>
      <c r="O75" s="60"/>
      <c r="P75" s="60"/>
      <c r="Q75" s="60"/>
      <c r="R75" s="60"/>
      <c r="V75" s="134"/>
      <c r="Z75" s="135"/>
    </row>
    <row r="76" spans="1:26" s="133" customFormat="1" ht="13.05" customHeight="1">
      <c r="A76" s="168">
        <v>7</v>
      </c>
      <c r="B76" s="161" t="s">
        <v>178</v>
      </c>
      <c r="D76" s="161"/>
      <c r="E76" s="161"/>
      <c r="F76" s="162"/>
      <c r="G76" s="55"/>
      <c r="H76" s="55"/>
      <c r="I76" s="60"/>
      <c r="J76" s="60"/>
      <c r="K76" s="60"/>
      <c r="L76" s="60"/>
      <c r="M76" s="60"/>
      <c r="N76" s="60"/>
      <c r="O76" s="60"/>
      <c r="P76" s="60"/>
      <c r="Q76" s="60"/>
      <c r="R76" s="60"/>
      <c r="V76" s="134"/>
      <c r="Z76" s="135"/>
    </row>
    <row r="77" spans="1:26" s="171" customFormat="1" ht="13.05" customHeight="1">
      <c r="A77" s="168">
        <v>8</v>
      </c>
      <c r="B77" s="172" t="s">
        <v>179</v>
      </c>
      <c r="C77" s="161"/>
      <c r="F77" s="162"/>
      <c r="G77" s="55"/>
      <c r="H77" s="55"/>
      <c r="I77" s="60"/>
      <c r="J77" s="60"/>
      <c r="K77" s="60"/>
      <c r="L77" s="60"/>
      <c r="M77" s="60"/>
      <c r="N77" s="60"/>
      <c r="O77" s="60"/>
      <c r="P77" s="60"/>
      <c r="Q77" s="60"/>
      <c r="R77" s="60"/>
      <c r="V77" s="173"/>
      <c r="Z77" s="174"/>
    </row>
    <row r="78" spans="1:26" s="133" customFormat="1" ht="13.05" customHeight="1">
      <c r="A78" s="168">
        <v>9</v>
      </c>
      <c r="B78" s="172" t="s">
        <v>180</v>
      </c>
      <c r="C78" s="161"/>
      <c r="D78" s="161"/>
      <c r="E78" s="161"/>
      <c r="F78" s="162"/>
      <c r="G78" s="55"/>
      <c r="H78" s="55"/>
      <c r="I78" s="60"/>
      <c r="J78" s="60"/>
      <c r="K78" s="60"/>
      <c r="L78" s="60"/>
      <c r="M78" s="60"/>
      <c r="N78" s="60"/>
      <c r="O78" s="60"/>
      <c r="P78" s="60"/>
      <c r="Q78" s="60"/>
      <c r="R78" s="60"/>
      <c r="V78" s="134"/>
      <c r="Z78" s="135"/>
    </row>
    <row r="79" spans="1:26" s="133" customFormat="1" ht="13.05" hidden="1" customHeight="1">
      <c r="A79" s="168">
        <v>10</v>
      </c>
      <c r="B79" s="172" t="s">
        <v>181</v>
      </c>
      <c r="C79" s="161"/>
      <c r="D79" s="161"/>
      <c r="E79" s="161"/>
      <c r="F79" s="162"/>
      <c r="G79" s="55"/>
      <c r="H79" s="55"/>
      <c r="I79" s="60"/>
      <c r="J79" s="60"/>
      <c r="K79" s="60"/>
      <c r="L79" s="60"/>
      <c r="M79" s="60"/>
      <c r="N79" s="60"/>
      <c r="O79" s="60"/>
      <c r="P79" s="60"/>
      <c r="Q79" s="60"/>
      <c r="R79" s="60"/>
      <c r="V79" s="134"/>
      <c r="Z79" s="135"/>
    </row>
    <row r="80" spans="1:26" s="133" customFormat="1" ht="13.05" customHeight="1">
      <c r="A80" s="168">
        <v>10</v>
      </c>
      <c r="B80" s="172" t="s">
        <v>182</v>
      </c>
      <c r="C80" s="161"/>
      <c r="D80" s="161"/>
      <c r="E80" s="161"/>
      <c r="F80" s="162"/>
      <c r="G80" s="55"/>
      <c r="H80" s="55"/>
      <c r="I80" s="60"/>
      <c r="J80" s="60"/>
      <c r="K80" s="60"/>
      <c r="L80" s="60"/>
      <c r="M80" s="60"/>
      <c r="N80" s="60"/>
      <c r="O80" s="60"/>
      <c r="P80" s="60"/>
      <c r="Q80" s="60"/>
      <c r="R80" s="60"/>
      <c r="V80" s="134"/>
      <c r="Z80" s="135"/>
    </row>
    <row r="81" spans="1:26" s="133" customFormat="1" ht="13.05" customHeight="1">
      <c r="A81" s="168">
        <v>11</v>
      </c>
      <c r="B81" s="161" t="s">
        <v>183</v>
      </c>
      <c r="C81" s="161"/>
      <c r="D81" s="161"/>
      <c r="E81" s="161"/>
      <c r="F81" s="162"/>
      <c r="G81" s="55"/>
      <c r="H81" s="55"/>
      <c r="I81" s="60"/>
      <c r="J81" s="60"/>
      <c r="K81" s="60"/>
      <c r="L81" s="60"/>
      <c r="M81" s="60"/>
      <c r="N81" s="60"/>
      <c r="O81" s="60"/>
      <c r="P81" s="60"/>
      <c r="Q81" s="60"/>
      <c r="R81" s="60"/>
      <c r="V81" s="134"/>
      <c r="Z81" s="135"/>
    </row>
    <row r="82" spans="1:26" s="133" customFormat="1" ht="13.05" customHeight="1">
      <c r="A82" s="168">
        <v>12</v>
      </c>
      <c r="B82" s="172" t="s">
        <v>184</v>
      </c>
      <c r="C82" s="161"/>
      <c r="D82" s="161"/>
      <c r="E82" s="161"/>
      <c r="F82" s="162"/>
      <c r="G82" s="55"/>
      <c r="H82" s="55"/>
      <c r="I82" s="60"/>
      <c r="J82" s="60"/>
      <c r="K82" s="60"/>
      <c r="L82" s="60"/>
      <c r="M82" s="60"/>
      <c r="N82" s="60"/>
      <c r="O82" s="60"/>
      <c r="P82" s="60"/>
      <c r="Q82" s="60"/>
      <c r="R82" s="60"/>
      <c r="V82" s="134"/>
      <c r="Z82" s="135"/>
    </row>
    <row r="83" spans="1:26" s="133" customFormat="1" ht="10.199999999999999" thickBot="1">
      <c r="A83" s="171"/>
      <c r="C83" s="171"/>
      <c r="D83" s="171"/>
      <c r="E83" s="171"/>
      <c r="F83" s="175"/>
      <c r="G83" s="176"/>
      <c r="H83" s="176"/>
      <c r="I83" s="70"/>
      <c r="J83" s="70"/>
      <c r="K83" s="70"/>
      <c r="L83" s="70"/>
      <c r="M83" s="70"/>
      <c r="N83" s="70"/>
      <c r="O83" s="70"/>
      <c r="P83" s="176"/>
      <c r="Q83" s="176"/>
      <c r="R83" s="176"/>
      <c r="V83" s="134"/>
      <c r="Z83" s="135"/>
    </row>
    <row r="84" spans="1:26" ht="15" thickTop="1"/>
  </sheetData>
  <protectedRanges>
    <protectedRange sqref="AL32:AL63" name="Rango3"/>
    <protectedRange sqref="AH32:AH63" name="Rango2"/>
    <protectedRange sqref="AE32:AE63" name="Rango1"/>
  </protectedRanges>
  <mergeCells count="58">
    <mergeCell ref="A65:E65"/>
    <mergeCell ref="A67:E67"/>
    <mergeCell ref="AH30:AH31"/>
    <mergeCell ref="AI30:AI31"/>
    <mergeCell ref="AJ30:AJ31"/>
    <mergeCell ref="X30:X31"/>
    <mergeCell ref="Y30:Y31"/>
    <mergeCell ref="Z30:Z31"/>
    <mergeCell ref="AA30:AA31"/>
    <mergeCell ref="AB30:AB31"/>
    <mergeCell ref="S30:S31"/>
    <mergeCell ref="T30:T31"/>
    <mergeCell ref="U30:U31"/>
    <mergeCell ref="V30:V31"/>
    <mergeCell ref="W30:W31"/>
    <mergeCell ref="AK30:AK31"/>
    <mergeCell ref="AL30:AL31"/>
    <mergeCell ref="AC30:AC31"/>
    <mergeCell ref="AD30:AD31"/>
    <mergeCell ref="AE30:AE31"/>
    <mergeCell ref="AF30:AF31"/>
    <mergeCell ref="AG30:AG31"/>
    <mergeCell ref="AA28:AD28"/>
    <mergeCell ref="AI28:AL29"/>
    <mergeCell ref="B29:B31"/>
    <mergeCell ref="C29:C31"/>
    <mergeCell ref="D29:D31"/>
    <mergeCell ref="E29:E31"/>
    <mergeCell ref="F29:F31"/>
    <mergeCell ref="G29:O29"/>
    <mergeCell ref="P29:P31"/>
    <mergeCell ref="Q29:Q31"/>
    <mergeCell ref="R29:R31"/>
    <mergeCell ref="S29:V29"/>
    <mergeCell ref="W29:Z29"/>
    <mergeCell ref="AA29:AD29"/>
    <mergeCell ref="AE29:AH29"/>
    <mergeCell ref="G30:G31"/>
    <mergeCell ref="A25:E25"/>
    <mergeCell ref="A26:E26"/>
    <mergeCell ref="A28:A31"/>
    <mergeCell ref="B28:E28"/>
    <mergeCell ref="F28:R28"/>
    <mergeCell ref="H30:H31"/>
    <mergeCell ref="I30:N30"/>
    <mergeCell ref="A18:E18"/>
    <mergeCell ref="G18:Q20"/>
    <mergeCell ref="A19:E19"/>
    <mergeCell ref="A23:E23"/>
    <mergeCell ref="A24:E24"/>
    <mergeCell ref="A12:A14"/>
    <mergeCell ref="A11:B11"/>
    <mergeCell ref="A4:D4"/>
    <mergeCell ref="A5:A7"/>
    <mergeCell ref="B5:B7"/>
    <mergeCell ref="C5:C7"/>
    <mergeCell ref="D5:D7"/>
    <mergeCell ref="B12:B1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5D0BB-BFD5-4B9B-A3EB-C5513F83087B}">
  <dimension ref="A1:AL106"/>
  <sheetViews>
    <sheetView showGridLines="0" topLeftCell="X31" workbookViewId="0">
      <selection activeCell="AK33" sqref="AK33"/>
    </sheetView>
  </sheetViews>
  <sheetFormatPr baseColWidth="10" defaultColWidth="11.44140625" defaultRowHeight="14.4"/>
  <cols>
    <col min="1" max="1" width="27.77734375" customWidth="1"/>
    <col min="2" max="2" width="22.21875" customWidth="1"/>
    <col min="3" max="3" width="23.21875" customWidth="1"/>
    <col min="4" max="4" width="14.44140625" customWidth="1"/>
  </cols>
  <sheetData>
    <row r="1" spans="1:4">
      <c r="A1" s="3"/>
      <c r="B1" s="4"/>
      <c r="C1" s="4"/>
      <c r="D1" s="4"/>
    </row>
    <row r="2" spans="1:4" hidden="1">
      <c r="A2" s="3"/>
      <c r="B2" s="4"/>
      <c r="C2" s="4"/>
      <c r="D2" s="4"/>
    </row>
    <row r="3" spans="1:4" ht="15" hidden="1" thickBot="1">
      <c r="A3" s="3"/>
      <c r="B3" s="4"/>
      <c r="C3" s="4"/>
      <c r="D3" s="4"/>
    </row>
    <row r="4" spans="1:4" hidden="1">
      <c r="A4" s="475" t="s">
        <v>525</v>
      </c>
      <c r="B4" s="476"/>
      <c r="C4" s="476"/>
      <c r="D4" s="477"/>
    </row>
    <row r="5" spans="1:4" ht="14.55" hidden="1" customHeight="1">
      <c r="A5" s="473" t="s">
        <v>55</v>
      </c>
      <c r="B5" s="478" t="s">
        <v>6</v>
      </c>
      <c r="C5" s="474" t="s">
        <v>56</v>
      </c>
      <c r="D5" s="479" t="s">
        <v>398</v>
      </c>
    </row>
    <row r="6" spans="1:4" hidden="1">
      <c r="A6" s="473"/>
      <c r="B6" s="478"/>
      <c r="C6" s="474"/>
      <c r="D6" s="479"/>
    </row>
    <row r="7" spans="1:4" hidden="1">
      <c r="A7" s="473"/>
      <c r="B7" s="478"/>
      <c r="C7" s="474"/>
      <c r="D7" s="479"/>
    </row>
    <row r="8" spans="1:4" ht="15" hidden="1" thickBot="1">
      <c r="A8" s="1">
        <v>20</v>
      </c>
      <c r="B8" s="2">
        <v>0</v>
      </c>
      <c r="C8" s="2">
        <v>0</v>
      </c>
      <c r="D8" s="6">
        <f>SUM(A8:C8)</f>
        <v>20</v>
      </c>
    </row>
    <row r="9" spans="1:4" hidden="1"/>
    <row r="10" spans="1:4" ht="15" hidden="1" thickBot="1"/>
    <row r="11" spans="1:4" hidden="1">
      <c r="A11" s="471" t="s">
        <v>58</v>
      </c>
      <c r="B11" s="472"/>
    </row>
    <row r="12" spans="1:4" hidden="1">
      <c r="A12" s="473" t="s">
        <v>59</v>
      </c>
      <c r="B12" s="474" t="s">
        <v>60</v>
      </c>
    </row>
    <row r="13" spans="1:4" hidden="1">
      <c r="A13" s="473"/>
      <c r="B13" s="474"/>
    </row>
    <row r="14" spans="1:4" hidden="1">
      <c r="A14" s="473"/>
      <c r="B14" s="474"/>
    </row>
    <row r="15" spans="1:4" ht="15" hidden="1" thickBot="1">
      <c r="A15" s="1">
        <v>18</v>
      </c>
      <c r="B15" s="2">
        <v>2</v>
      </c>
    </row>
    <row r="18" spans="1:38" ht="15.6">
      <c r="A18" s="521" t="s">
        <v>61</v>
      </c>
      <c r="B18" s="521"/>
      <c r="C18" s="521"/>
      <c r="D18" s="521"/>
      <c r="E18" s="521"/>
      <c r="G18" s="522"/>
      <c r="H18" s="522"/>
      <c r="I18" s="522"/>
      <c r="J18" s="522"/>
      <c r="K18" s="522"/>
      <c r="L18" s="522"/>
      <c r="M18" s="522"/>
      <c r="N18" s="522"/>
      <c r="O18" s="522"/>
      <c r="P18" s="522"/>
      <c r="Q18" s="522"/>
      <c r="R18" s="177"/>
      <c r="S18" s="177"/>
      <c r="T18" s="177"/>
      <c r="U18" s="177"/>
      <c r="V18" s="177"/>
      <c r="W18" s="177"/>
      <c r="X18" s="177"/>
      <c r="Y18" s="177"/>
      <c r="Z18" s="177"/>
      <c r="AA18" s="177"/>
      <c r="AB18" s="177"/>
      <c r="AC18" s="177"/>
      <c r="AD18" s="178"/>
    </row>
    <row r="19" spans="1:38">
      <c r="A19" s="523" t="s">
        <v>62</v>
      </c>
      <c r="B19" s="523"/>
      <c r="C19" s="523"/>
      <c r="D19" s="523"/>
      <c r="E19" s="523"/>
      <c r="F19" s="179"/>
      <c r="G19" s="522"/>
      <c r="H19" s="522"/>
      <c r="I19" s="522"/>
      <c r="J19" s="522"/>
      <c r="K19" s="522"/>
      <c r="L19" s="522"/>
      <c r="M19" s="522"/>
      <c r="N19" s="522"/>
      <c r="O19" s="522"/>
      <c r="P19" s="522"/>
      <c r="Q19" s="522"/>
      <c r="R19" s="177"/>
      <c r="S19" s="177"/>
      <c r="T19" s="177"/>
      <c r="U19" s="177"/>
      <c r="V19" s="177"/>
      <c r="W19" s="177"/>
      <c r="X19" s="177"/>
      <c r="Y19" s="177"/>
      <c r="Z19" s="177"/>
      <c r="AA19" s="177"/>
      <c r="AB19" s="177"/>
      <c r="AC19" s="177"/>
      <c r="AD19" s="178"/>
    </row>
    <row r="20" spans="1:38">
      <c r="A20" s="177"/>
      <c r="B20" s="177"/>
      <c r="C20" s="177"/>
      <c r="D20" s="177"/>
      <c r="E20" s="177"/>
      <c r="F20" s="180"/>
      <c r="G20" s="522"/>
      <c r="H20" s="522"/>
      <c r="I20" s="522"/>
      <c r="J20" s="522"/>
      <c r="K20" s="522"/>
      <c r="L20" s="522"/>
      <c r="M20" s="522"/>
      <c r="N20" s="522"/>
      <c r="O20" s="522"/>
      <c r="P20" s="522"/>
      <c r="Q20" s="522"/>
      <c r="R20" s="177"/>
      <c r="S20" s="177"/>
      <c r="T20" s="177"/>
      <c r="U20" s="177"/>
      <c r="V20" s="177"/>
      <c r="W20" s="177"/>
      <c r="X20" s="177"/>
      <c r="Y20" s="177"/>
      <c r="Z20" s="177"/>
      <c r="AA20" s="177"/>
      <c r="AB20" s="177"/>
      <c r="AC20" s="177"/>
      <c r="AD20" s="178"/>
    </row>
    <row r="21" spans="1:38">
      <c r="A21" s="177"/>
      <c r="B21" s="177"/>
      <c r="C21" s="177"/>
      <c r="D21" s="177"/>
      <c r="E21" s="177"/>
      <c r="F21" s="180"/>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8"/>
    </row>
    <row r="22" spans="1:38">
      <c r="A22" s="177"/>
      <c r="B22" s="177"/>
      <c r="C22" s="177"/>
      <c r="D22" s="177"/>
      <c r="E22" s="177"/>
      <c r="F22" s="180"/>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8"/>
    </row>
    <row r="23" spans="1:38">
      <c r="A23" s="524" t="s">
        <v>63</v>
      </c>
      <c r="B23" s="524"/>
      <c r="C23" s="524"/>
      <c r="D23" s="524"/>
      <c r="E23" s="524"/>
      <c r="F23" s="181">
        <v>2024</v>
      </c>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8"/>
    </row>
    <row r="24" spans="1:38">
      <c r="A24" s="524" t="s">
        <v>64</v>
      </c>
      <c r="B24" s="524"/>
      <c r="C24" s="524"/>
      <c r="D24" s="524"/>
      <c r="E24" s="524"/>
      <c r="F24" s="182">
        <v>169</v>
      </c>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8"/>
    </row>
    <row r="25" spans="1:38" ht="19.2">
      <c r="A25" s="524" t="s">
        <v>65</v>
      </c>
      <c r="B25" s="524"/>
      <c r="C25" s="524"/>
      <c r="D25" s="524"/>
      <c r="E25" s="524"/>
      <c r="F25" s="182" t="s">
        <v>66</v>
      </c>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8"/>
    </row>
    <row r="26" spans="1:38" ht="19.2">
      <c r="A26" s="524" t="s">
        <v>67</v>
      </c>
      <c r="B26" s="524"/>
      <c r="C26" s="524"/>
      <c r="D26" s="524"/>
      <c r="E26" s="524"/>
      <c r="F26" s="182" t="s">
        <v>33</v>
      </c>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8"/>
    </row>
    <row r="27" spans="1:38">
      <c r="A27" s="177"/>
      <c r="B27" s="177"/>
      <c r="C27" s="177"/>
      <c r="D27" s="177"/>
      <c r="E27" s="177"/>
      <c r="F27" s="180"/>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8"/>
    </row>
    <row r="28" spans="1:38" ht="29.55" customHeight="1">
      <c r="A28" s="525" t="s">
        <v>69</v>
      </c>
      <c r="B28" s="528" t="s">
        <v>401</v>
      </c>
      <c r="C28" s="529"/>
      <c r="D28" s="529"/>
      <c r="E28" s="530"/>
      <c r="F28" s="531" t="s">
        <v>71</v>
      </c>
      <c r="G28" s="532"/>
      <c r="H28" s="532"/>
      <c r="I28" s="532"/>
      <c r="J28" s="532"/>
      <c r="K28" s="532"/>
      <c r="L28" s="532"/>
      <c r="M28" s="532"/>
      <c r="N28" s="532"/>
      <c r="O28" s="532"/>
      <c r="P28" s="532"/>
      <c r="Q28" s="532"/>
      <c r="R28" s="533"/>
      <c r="S28" s="183" t="s">
        <v>72</v>
      </c>
      <c r="T28" s="184"/>
      <c r="U28" s="184"/>
      <c r="V28" s="184"/>
      <c r="W28" s="184"/>
      <c r="X28" s="184"/>
      <c r="Y28" s="184"/>
      <c r="Z28" s="184"/>
      <c r="AA28" s="536" t="s">
        <v>72</v>
      </c>
      <c r="AB28" s="537"/>
      <c r="AC28" s="537"/>
      <c r="AD28" s="537"/>
      <c r="AE28" s="185"/>
      <c r="AF28" s="185"/>
      <c r="AG28" s="185"/>
      <c r="AH28" s="185"/>
      <c r="AI28" s="538" t="s">
        <v>73</v>
      </c>
      <c r="AJ28" s="539"/>
      <c r="AK28" s="539"/>
      <c r="AL28" s="539"/>
    </row>
    <row r="29" spans="1:38">
      <c r="A29" s="526"/>
      <c r="B29" s="542" t="s">
        <v>402</v>
      </c>
      <c r="C29" s="542" t="s">
        <v>403</v>
      </c>
      <c r="D29" s="542" t="s">
        <v>404</v>
      </c>
      <c r="E29" s="542" t="s">
        <v>405</v>
      </c>
      <c r="F29" s="543" t="s">
        <v>78</v>
      </c>
      <c r="G29" s="544" t="s">
        <v>79</v>
      </c>
      <c r="H29" s="545"/>
      <c r="I29" s="545"/>
      <c r="J29" s="545"/>
      <c r="K29" s="545"/>
      <c r="L29" s="545"/>
      <c r="M29" s="545"/>
      <c r="N29" s="545"/>
      <c r="O29" s="546"/>
      <c r="P29" s="547" t="s">
        <v>80</v>
      </c>
      <c r="Q29" s="543" t="s">
        <v>406</v>
      </c>
      <c r="R29" s="543" t="s">
        <v>407</v>
      </c>
      <c r="S29" s="549" t="s">
        <v>83</v>
      </c>
      <c r="T29" s="550"/>
      <c r="U29" s="550"/>
      <c r="V29" s="551"/>
      <c r="W29" s="549" t="s">
        <v>84</v>
      </c>
      <c r="X29" s="550"/>
      <c r="Y29" s="550"/>
      <c r="Z29" s="551"/>
      <c r="AA29" s="549" t="s">
        <v>85</v>
      </c>
      <c r="AB29" s="550"/>
      <c r="AC29" s="550"/>
      <c r="AD29" s="551"/>
      <c r="AE29" s="549" t="s">
        <v>86</v>
      </c>
      <c r="AF29" s="550"/>
      <c r="AG29" s="550"/>
      <c r="AH29" s="551"/>
      <c r="AI29" s="540"/>
      <c r="AJ29" s="541"/>
      <c r="AK29" s="541"/>
      <c r="AL29" s="541"/>
    </row>
    <row r="30" spans="1:38" ht="14.55" customHeight="1">
      <c r="A30" s="526"/>
      <c r="B30" s="542"/>
      <c r="C30" s="542"/>
      <c r="D30" s="542"/>
      <c r="E30" s="542"/>
      <c r="F30" s="543"/>
      <c r="G30" s="534" t="s">
        <v>408</v>
      </c>
      <c r="H30" s="534" t="s">
        <v>409</v>
      </c>
      <c r="I30" s="528" t="s">
        <v>410</v>
      </c>
      <c r="J30" s="529"/>
      <c r="K30" s="529"/>
      <c r="L30" s="529"/>
      <c r="M30" s="529"/>
      <c r="N30" s="530"/>
      <c r="O30" s="186" t="s">
        <v>90</v>
      </c>
      <c r="P30" s="547"/>
      <c r="Q30" s="543"/>
      <c r="R30" s="543"/>
      <c r="S30" s="552" t="s">
        <v>91</v>
      </c>
      <c r="T30" s="552" t="s">
        <v>92</v>
      </c>
      <c r="U30" s="552" t="s">
        <v>21</v>
      </c>
      <c r="V30" s="552" t="s">
        <v>93</v>
      </c>
      <c r="W30" s="552" t="s">
        <v>91</v>
      </c>
      <c r="X30" s="552" t="s">
        <v>92</v>
      </c>
      <c r="Y30" s="552" t="s">
        <v>21</v>
      </c>
      <c r="Z30" s="552" t="s">
        <v>93</v>
      </c>
      <c r="AA30" s="552" t="s">
        <v>91</v>
      </c>
      <c r="AB30" s="552" t="s">
        <v>92</v>
      </c>
      <c r="AC30" s="552" t="s">
        <v>21</v>
      </c>
      <c r="AD30" s="554" t="s">
        <v>93</v>
      </c>
      <c r="AE30" s="552" t="s">
        <v>91</v>
      </c>
      <c r="AF30" s="552" t="s">
        <v>92</v>
      </c>
      <c r="AG30" s="552" t="s">
        <v>21</v>
      </c>
      <c r="AH30" s="552" t="s">
        <v>93</v>
      </c>
      <c r="AI30" s="553" t="s">
        <v>94</v>
      </c>
      <c r="AJ30" s="557" t="s">
        <v>95</v>
      </c>
      <c r="AK30" s="557" t="s">
        <v>26</v>
      </c>
      <c r="AL30" s="557" t="s">
        <v>93</v>
      </c>
    </row>
    <row r="31" spans="1:38">
      <c r="A31" s="527"/>
      <c r="B31" s="542"/>
      <c r="C31" s="542"/>
      <c r="D31" s="542"/>
      <c r="E31" s="542"/>
      <c r="F31" s="535"/>
      <c r="G31" s="535"/>
      <c r="H31" s="535"/>
      <c r="I31" s="187">
        <v>1</v>
      </c>
      <c r="J31" s="187">
        <v>2</v>
      </c>
      <c r="K31" s="187" t="s">
        <v>96</v>
      </c>
      <c r="L31" s="187">
        <v>3</v>
      </c>
      <c r="M31" s="187">
        <v>4</v>
      </c>
      <c r="N31" s="187" t="s">
        <v>97</v>
      </c>
      <c r="O31" s="187" t="s">
        <v>98</v>
      </c>
      <c r="P31" s="548"/>
      <c r="Q31" s="535"/>
      <c r="R31" s="535"/>
      <c r="S31" s="553"/>
      <c r="T31" s="553"/>
      <c r="U31" s="553"/>
      <c r="V31" s="553"/>
      <c r="W31" s="553"/>
      <c r="X31" s="553"/>
      <c r="Y31" s="553"/>
      <c r="Z31" s="553"/>
      <c r="AA31" s="553"/>
      <c r="AB31" s="553"/>
      <c r="AC31" s="553"/>
      <c r="AD31" s="555"/>
      <c r="AE31" s="553"/>
      <c r="AF31" s="553"/>
      <c r="AG31" s="553"/>
      <c r="AH31" s="553"/>
      <c r="AI31" s="556"/>
      <c r="AJ31" s="558"/>
      <c r="AK31" s="558"/>
      <c r="AL31" s="558"/>
    </row>
    <row r="32" spans="1:38" ht="59.1" customHeight="1" thickBot="1">
      <c r="A32" s="142">
        <v>1</v>
      </c>
      <c r="B32" s="143">
        <v>17</v>
      </c>
      <c r="C32" s="143">
        <v>0</v>
      </c>
      <c r="D32" s="143">
        <v>0</v>
      </c>
      <c r="E32" s="143">
        <v>0</v>
      </c>
      <c r="F32" s="44" t="s">
        <v>526</v>
      </c>
      <c r="G32" s="40" t="s">
        <v>527</v>
      </c>
      <c r="H32" s="40" t="s">
        <v>528</v>
      </c>
      <c r="I32" s="188">
        <v>3</v>
      </c>
      <c r="J32" s="188">
        <v>9</v>
      </c>
      <c r="K32" s="189">
        <f>I32+J32</f>
        <v>12</v>
      </c>
      <c r="L32" s="188">
        <v>9</v>
      </c>
      <c r="M32" s="188">
        <v>9</v>
      </c>
      <c r="N32" s="189">
        <f>L32+M32</f>
        <v>18</v>
      </c>
      <c r="O32" s="189">
        <f>K32+N32</f>
        <v>30</v>
      </c>
      <c r="P32" s="190"/>
      <c r="Q32" s="34" t="s">
        <v>529</v>
      </c>
      <c r="R32" s="146" t="s">
        <v>530</v>
      </c>
      <c r="S32" s="191">
        <v>15</v>
      </c>
      <c r="T32" s="33">
        <f t="shared" ref="T32:T50" si="0">IF(S32="","No hay ejecución",IF(AND(I32=0),"No hay Programación", S32/I32))</f>
        <v>5</v>
      </c>
      <c r="U32" s="34" t="str">
        <f t="shared" ref="U32:U50" si="1">IF(T32="No hay ejecución","NA",IF(T32&gt;=90%,"De acuerdo con lo programado",IF(T32&gt;=50%,"Atraso Leve",IF(T32&lt;49.99%,"En riesgo en cumplimiento"))))</f>
        <v>De acuerdo con lo programado</v>
      </c>
      <c r="V32" s="34" t="s">
        <v>531</v>
      </c>
      <c r="W32" s="191">
        <v>17</v>
      </c>
      <c r="X32" s="33">
        <f t="shared" ref="X32:X50" si="2">IF(W32="","No hay ejecución",IF(AND(J32=0),"No hay Programación", W32/J32))</f>
        <v>1.8888888888888888</v>
      </c>
      <c r="Y32" s="34" t="str">
        <f t="shared" ref="Y32:Y50" si="3">IF(X32="No hay ejecución","NA",IF(X32&gt;=90%,"De acuerdo con lo programado",IF(X32&gt;=50%,"Atraso Leve",IF(X32&lt;49.99%,"En riesgo en cumplimiento"))))</f>
        <v>De acuerdo con lo programado</v>
      </c>
      <c r="Z32" s="34" t="s">
        <v>532</v>
      </c>
      <c r="AA32" s="32">
        <v>23</v>
      </c>
      <c r="AB32" s="33">
        <f>IF(AA32="","No hay ejecución",IF(AND(L32=0),"No hay Programación", AA32/L32))</f>
        <v>2.5555555555555554</v>
      </c>
      <c r="AC32" s="34" t="str">
        <f t="shared" ref="AC32:AC50" si="4">IF(AB32="No hay ejecución","NA",IF(AB32&gt;=90%,"De acuerdo con lo programado",IF(AB32&gt;=50%,"Atraso Leve",IF(AB32&lt;49.99%,"En riesgo en cumplimiento"))))</f>
        <v>De acuerdo con lo programado</v>
      </c>
      <c r="AD32" s="31"/>
      <c r="AE32" s="32">
        <v>15</v>
      </c>
      <c r="AF32" s="33">
        <f t="shared" ref="AF32:AF50" si="5">IF(AE32="","No hay ejecución",IF(AND(M32=0),"No hay Programación", AE32/M32))</f>
        <v>1.6666666666666667</v>
      </c>
      <c r="AG32" s="34" t="str">
        <f t="shared" ref="AG32:AG50" si="6">IF(AF32="No hay ejecución","NA",IF(AF32&gt;=90%,"De acuerdo con lo programado",IF(AF32&gt;=50%,"Atraso Leve",IF(AF32&lt;49.99%,"En riesgo en cumplimiento"))))</f>
        <v>De acuerdo con lo programado</v>
      </c>
      <c r="AH32" s="34"/>
      <c r="AI32" s="192">
        <f t="shared" ref="AI32:AI50" si="7">AE32+AA32+W32+S32</f>
        <v>70</v>
      </c>
      <c r="AJ32" s="37">
        <f t="shared" ref="AJ32:AJ50" si="8">IF(AI32="","No hay ejecución",IF(AND(O32=0),"No hay Programación", AI32/O32))</f>
        <v>2.3333333333333335</v>
      </c>
      <c r="AK32" s="34" t="str">
        <f>IF(AI32="No hay ejecución","NA",IF(AI32&gt;=85%,"Cumplio",IF(AI32&lt;84.99%,"No cumplio")))</f>
        <v>Cumplio</v>
      </c>
      <c r="AL32" s="34" t="s">
        <v>533</v>
      </c>
    </row>
    <row r="33" spans="1:38" ht="59.1" customHeight="1" thickTop="1" thickBot="1">
      <c r="A33" s="142">
        <f>A32+1</f>
        <v>2</v>
      </c>
      <c r="B33" s="143">
        <v>17</v>
      </c>
      <c r="C33" s="143">
        <v>0</v>
      </c>
      <c r="D33" s="143">
        <v>0</v>
      </c>
      <c r="E33" s="143">
        <v>0</v>
      </c>
      <c r="F33" s="193" t="s">
        <v>534</v>
      </c>
      <c r="G33" s="40" t="s">
        <v>499</v>
      </c>
      <c r="H33" s="40" t="s">
        <v>535</v>
      </c>
      <c r="I33" s="188">
        <v>9</v>
      </c>
      <c r="J33" s="188">
        <v>30</v>
      </c>
      <c r="K33" s="189">
        <f t="shared" ref="K33:K49" si="9">I33+J33</f>
        <v>39</v>
      </c>
      <c r="L33" s="188">
        <v>30</v>
      </c>
      <c r="M33" s="188">
        <v>30</v>
      </c>
      <c r="N33" s="189">
        <f t="shared" ref="N33:N45" si="10">L33+M33</f>
        <v>60</v>
      </c>
      <c r="O33" s="189">
        <f t="shared" ref="O33:O50" si="11">K33+N33</f>
        <v>99</v>
      </c>
      <c r="P33" s="190"/>
      <c r="Q33" s="34" t="s">
        <v>529</v>
      </c>
      <c r="R33" s="146" t="s">
        <v>536</v>
      </c>
      <c r="S33" s="191">
        <v>40</v>
      </c>
      <c r="T33" s="33">
        <f t="shared" si="0"/>
        <v>4.4444444444444446</v>
      </c>
      <c r="U33" s="34" t="str">
        <f t="shared" si="1"/>
        <v>De acuerdo con lo programado</v>
      </c>
      <c r="V33" s="34" t="s">
        <v>537</v>
      </c>
      <c r="W33" s="191">
        <v>41</v>
      </c>
      <c r="X33" s="33">
        <f t="shared" si="2"/>
        <v>1.3666666666666667</v>
      </c>
      <c r="Y33" s="34" t="str">
        <f t="shared" si="3"/>
        <v>De acuerdo con lo programado</v>
      </c>
      <c r="Z33" s="34" t="s">
        <v>537</v>
      </c>
      <c r="AA33" s="32">
        <v>58</v>
      </c>
      <c r="AB33" s="33">
        <f t="shared" ref="AB33:AB50" si="12">IF(AA33="","No hay ejecución",IF(AND(L33=0),"No hay Programación", AA33/L33))</f>
        <v>1.9333333333333333</v>
      </c>
      <c r="AC33" s="34" t="str">
        <f t="shared" si="4"/>
        <v>De acuerdo con lo programado</v>
      </c>
      <c r="AD33" s="31"/>
      <c r="AE33" s="32">
        <v>45</v>
      </c>
      <c r="AF33" s="33">
        <f t="shared" si="5"/>
        <v>1.5</v>
      </c>
      <c r="AG33" s="34" t="str">
        <f t="shared" si="6"/>
        <v>De acuerdo con lo programado</v>
      </c>
      <c r="AH33" s="34"/>
      <c r="AI33" s="192">
        <f t="shared" si="7"/>
        <v>184</v>
      </c>
      <c r="AJ33" s="37">
        <f t="shared" si="8"/>
        <v>1.8585858585858586</v>
      </c>
      <c r="AK33" s="34" t="str">
        <f t="shared" ref="AK33:AK50" si="13">IF(AI33="No hay ejecución","NA",IF(AI33&gt;=85%,"Cumplio",IF(AI33&lt;84.99%,"No cumplio")))</f>
        <v>Cumplio</v>
      </c>
      <c r="AL33" s="194" t="s">
        <v>538</v>
      </c>
    </row>
    <row r="34" spans="1:38" ht="59.1" customHeight="1" thickTop="1" thickBot="1">
      <c r="A34" s="142">
        <f t="shared" ref="A34:A50" si="14">A33+1</f>
        <v>3</v>
      </c>
      <c r="B34" s="143">
        <v>17</v>
      </c>
      <c r="C34" s="143">
        <v>0</v>
      </c>
      <c r="D34" s="143">
        <v>0</v>
      </c>
      <c r="E34" s="143">
        <v>0</v>
      </c>
      <c r="F34" s="44" t="s">
        <v>539</v>
      </c>
      <c r="G34" s="40" t="s">
        <v>527</v>
      </c>
      <c r="H34" s="40" t="s">
        <v>528</v>
      </c>
      <c r="I34" s="188">
        <v>3</v>
      </c>
      <c r="J34" s="188">
        <v>9</v>
      </c>
      <c r="K34" s="189">
        <f t="shared" si="9"/>
        <v>12</v>
      </c>
      <c r="L34" s="188">
        <v>9</v>
      </c>
      <c r="M34" s="188">
        <v>9</v>
      </c>
      <c r="N34" s="189">
        <f t="shared" si="10"/>
        <v>18</v>
      </c>
      <c r="O34" s="189">
        <f t="shared" si="11"/>
        <v>30</v>
      </c>
      <c r="P34" s="190"/>
      <c r="Q34" s="34" t="s">
        <v>529</v>
      </c>
      <c r="R34" s="146" t="s">
        <v>540</v>
      </c>
      <c r="S34" s="191">
        <v>11</v>
      </c>
      <c r="T34" s="33">
        <f t="shared" si="0"/>
        <v>3.6666666666666665</v>
      </c>
      <c r="U34" s="34" t="str">
        <f t="shared" si="1"/>
        <v>De acuerdo con lo programado</v>
      </c>
      <c r="V34" s="34" t="s">
        <v>541</v>
      </c>
      <c r="W34" s="191">
        <v>19</v>
      </c>
      <c r="X34" s="33">
        <f t="shared" si="2"/>
        <v>2.1111111111111112</v>
      </c>
      <c r="Y34" s="34" t="str">
        <f t="shared" si="3"/>
        <v>De acuerdo con lo programado</v>
      </c>
      <c r="Z34" s="34" t="s">
        <v>542</v>
      </c>
      <c r="AA34" s="32">
        <v>32</v>
      </c>
      <c r="AB34" s="33">
        <f t="shared" si="12"/>
        <v>3.5555555555555554</v>
      </c>
      <c r="AC34" s="34" t="str">
        <f t="shared" si="4"/>
        <v>De acuerdo con lo programado</v>
      </c>
      <c r="AD34" s="31"/>
      <c r="AE34" s="32">
        <v>27</v>
      </c>
      <c r="AF34" s="33">
        <f t="shared" si="5"/>
        <v>3</v>
      </c>
      <c r="AG34" s="34" t="str">
        <f t="shared" si="6"/>
        <v>De acuerdo con lo programado</v>
      </c>
      <c r="AH34" s="34"/>
      <c r="AI34" s="192">
        <f t="shared" si="7"/>
        <v>89</v>
      </c>
      <c r="AJ34" s="37">
        <f t="shared" si="8"/>
        <v>2.9666666666666668</v>
      </c>
      <c r="AK34" s="34" t="str">
        <f t="shared" si="13"/>
        <v>Cumplio</v>
      </c>
      <c r="AL34" s="146" t="s">
        <v>543</v>
      </c>
    </row>
    <row r="35" spans="1:38" ht="59.1" customHeight="1" thickTop="1" thickBot="1">
      <c r="A35" s="142">
        <f t="shared" si="14"/>
        <v>4</v>
      </c>
      <c r="B35" s="143">
        <v>17</v>
      </c>
      <c r="C35" s="143">
        <v>0</v>
      </c>
      <c r="D35" s="143">
        <v>0</v>
      </c>
      <c r="E35" s="143">
        <v>0</v>
      </c>
      <c r="F35" s="44" t="s">
        <v>544</v>
      </c>
      <c r="G35" s="40" t="s">
        <v>100</v>
      </c>
      <c r="H35" s="40" t="s">
        <v>144</v>
      </c>
      <c r="I35" s="41">
        <v>0</v>
      </c>
      <c r="J35" s="188">
        <v>6</v>
      </c>
      <c r="K35" s="189">
        <f t="shared" si="9"/>
        <v>6</v>
      </c>
      <c r="L35" s="188">
        <v>6</v>
      </c>
      <c r="M35" s="188">
        <v>6</v>
      </c>
      <c r="N35" s="189">
        <f t="shared" si="10"/>
        <v>12</v>
      </c>
      <c r="O35" s="189">
        <f t="shared" si="11"/>
        <v>18</v>
      </c>
      <c r="P35" s="190"/>
      <c r="Q35" s="34" t="s">
        <v>529</v>
      </c>
      <c r="R35" s="146" t="s">
        <v>545</v>
      </c>
      <c r="S35" s="191">
        <v>5</v>
      </c>
      <c r="T35" s="33" t="str">
        <f t="shared" si="0"/>
        <v>No hay Programación</v>
      </c>
      <c r="U35" s="34" t="str">
        <f t="shared" si="1"/>
        <v>De acuerdo con lo programado</v>
      </c>
      <c r="V35" s="34" t="s">
        <v>546</v>
      </c>
      <c r="W35" s="191">
        <v>6</v>
      </c>
      <c r="X35" s="33">
        <f t="shared" si="2"/>
        <v>1</v>
      </c>
      <c r="Y35" s="34" t="str">
        <f t="shared" si="3"/>
        <v>De acuerdo con lo programado</v>
      </c>
      <c r="Z35" s="34" t="s">
        <v>547</v>
      </c>
      <c r="AA35" s="32">
        <v>4</v>
      </c>
      <c r="AB35" s="33">
        <f t="shared" si="12"/>
        <v>0.66666666666666663</v>
      </c>
      <c r="AC35" s="34" t="str">
        <f t="shared" si="4"/>
        <v>Atraso Leve</v>
      </c>
      <c r="AD35" s="31" t="s">
        <v>548</v>
      </c>
      <c r="AE35" s="32">
        <v>9</v>
      </c>
      <c r="AF35" s="33">
        <f t="shared" si="5"/>
        <v>1.5</v>
      </c>
      <c r="AG35" s="34" t="str">
        <f t="shared" si="6"/>
        <v>De acuerdo con lo programado</v>
      </c>
      <c r="AH35" s="34"/>
      <c r="AI35" s="192">
        <f t="shared" si="7"/>
        <v>24</v>
      </c>
      <c r="AJ35" s="37">
        <f t="shared" si="8"/>
        <v>1.3333333333333333</v>
      </c>
      <c r="AK35" s="34" t="str">
        <f t="shared" si="13"/>
        <v>Cumplio</v>
      </c>
      <c r="AL35" s="194" t="s">
        <v>549</v>
      </c>
    </row>
    <row r="36" spans="1:38" ht="59.1" customHeight="1" thickTop="1" thickBot="1">
      <c r="A36" s="142">
        <f t="shared" si="14"/>
        <v>5</v>
      </c>
      <c r="B36" s="143">
        <v>17</v>
      </c>
      <c r="C36" s="143">
        <v>0</v>
      </c>
      <c r="D36" s="143">
        <v>0</v>
      </c>
      <c r="E36" s="143">
        <v>0</v>
      </c>
      <c r="F36" s="193" t="s">
        <v>550</v>
      </c>
      <c r="G36" s="40" t="s">
        <v>100</v>
      </c>
      <c r="H36" s="40" t="s">
        <v>144</v>
      </c>
      <c r="I36" s="41">
        <v>0</v>
      </c>
      <c r="J36" s="188">
        <v>3</v>
      </c>
      <c r="K36" s="189">
        <f t="shared" si="9"/>
        <v>3</v>
      </c>
      <c r="L36" s="188">
        <v>3</v>
      </c>
      <c r="M36" s="41">
        <v>0</v>
      </c>
      <c r="N36" s="189">
        <f t="shared" si="10"/>
        <v>3</v>
      </c>
      <c r="O36" s="189">
        <f t="shared" si="11"/>
        <v>6</v>
      </c>
      <c r="P36" s="190"/>
      <c r="Q36" s="34" t="s">
        <v>529</v>
      </c>
      <c r="R36" s="146"/>
      <c r="S36" s="32">
        <v>0</v>
      </c>
      <c r="T36" s="33" t="str">
        <f t="shared" si="0"/>
        <v>No hay Programación</v>
      </c>
      <c r="U36" s="34" t="str">
        <f t="shared" si="1"/>
        <v>De acuerdo con lo programado</v>
      </c>
      <c r="V36" s="34" t="s">
        <v>546</v>
      </c>
      <c r="W36" s="191">
        <v>3</v>
      </c>
      <c r="X36" s="33">
        <f t="shared" si="2"/>
        <v>1</v>
      </c>
      <c r="Y36" s="34" t="str">
        <f t="shared" si="3"/>
        <v>De acuerdo con lo programado</v>
      </c>
      <c r="Z36" s="34" t="s">
        <v>547</v>
      </c>
      <c r="AA36" s="32">
        <v>9</v>
      </c>
      <c r="AB36" s="33">
        <f t="shared" si="12"/>
        <v>3</v>
      </c>
      <c r="AC36" s="34" t="str">
        <f t="shared" si="4"/>
        <v>De acuerdo con lo programado</v>
      </c>
      <c r="AD36" s="31"/>
      <c r="AE36" s="32">
        <v>3</v>
      </c>
      <c r="AF36" s="33" t="str">
        <f t="shared" si="5"/>
        <v>No hay Programación</v>
      </c>
      <c r="AG36" s="34" t="str">
        <f t="shared" si="6"/>
        <v>De acuerdo con lo programado</v>
      </c>
      <c r="AH36" s="34" t="s">
        <v>551</v>
      </c>
      <c r="AI36" s="192">
        <f t="shared" si="7"/>
        <v>15</v>
      </c>
      <c r="AJ36" s="37">
        <f t="shared" si="8"/>
        <v>2.5</v>
      </c>
      <c r="AK36" s="34" t="str">
        <f t="shared" si="13"/>
        <v>Cumplio</v>
      </c>
      <c r="AL36" s="194" t="s">
        <v>552</v>
      </c>
    </row>
    <row r="37" spans="1:38" ht="59.1" customHeight="1" thickTop="1" thickBot="1">
      <c r="A37" s="142">
        <f t="shared" si="14"/>
        <v>6</v>
      </c>
      <c r="B37" s="143">
        <v>17</v>
      </c>
      <c r="C37" s="143">
        <v>0</v>
      </c>
      <c r="D37" s="143">
        <v>0</v>
      </c>
      <c r="E37" s="143">
        <v>0</v>
      </c>
      <c r="F37" s="44" t="s">
        <v>553</v>
      </c>
      <c r="G37" s="40" t="s">
        <v>554</v>
      </c>
      <c r="H37" s="40" t="s">
        <v>555</v>
      </c>
      <c r="I37" s="188">
        <v>9</v>
      </c>
      <c r="J37" s="188">
        <v>12</v>
      </c>
      <c r="K37" s="189">
        <f t="shared" si="9"/>
        <v>21</v>
      </c>
      <c r="L37" s="188">
        <v>12</v>
      </c>
      <c r="M37" s="188">
        <v>12</v>
      </c>
      <c r="N37" s="189">
        <f t="shared" si="10"/>
        <v>24</v>
      </c>
      <c r="O37" s="189">
        <f t="shared" si="11"/>
        <v>45</v>
      </c>
      <c r="P37" s="190"/>
      <c r="Q37" s="34" t="s">
        <v>529</v>
      </c>
      <c r="R37" s="194" t="s">
        <v>556</v>
      </c>
      <c r="S37" s="191">
        <v>27</v>
      </c>
      <c r="T37" s="33">
        <f t="shared" si="0"/>
        <v>3</v>
      </c>
      <c r="U37" s="34" t="str">
        <f t="shared" si="1"/>
        <v>De acuerdo con lo programado</v>
      </c>
      <c r="V37" s="34" t="s">
        <v>557</v>
      </c>
      <c r="W37" s="191">
        <v>46</v>
      </c>
      <c r="X37" s="33">
        <f t="shared" si="2"/>
        <v>3.8333333333333335</v>
      </c>
      <c r="Y37" s="34" t="str">
        <f t="shared" si="3"/>
        <v>De acuerdo con lo programado</v>
      </c>
      <c r="Z37" s="34" t="s">
        <v>558</v>
      </c>
      <c r="AA37" s="32">
        <v>33</v>
      </c>
      <c r="AB37" s="33">
        <f t="shared" si="12"/>
        <v>2.75</v>
      </c>
      <c r="AC37" s="34" t="str">
        <f t="shared" si="4"/>
        <v>De acuerdo con lo programado</v>
      </c>
      <c r="AD37" s="31"/>
      <c r="AE37" s="32">
        <v>24</v>
      </c>
      <c r="AF37" s="33">
        <f t="shared" si="5"/>
        <v>2</v>
      </c>
      <c r="AG37" s="34" t="str">
        <f t="shared" si="6"/>
        <v>De acuerdo con lo programado</v>
      </c>
      <c r="AH37" s="34" t="s">
        <v>559</v>
      </c>
      <c r="AI37" s="192">
        <f t="shared" si="7"/>
        <v>130</v>
      </c>
      <c r="AJ37" s="37">
        <f t="shared" si="8"/>
        <v>2.8888888888888888</v>
      </c>
      <c r="AK37" s="34" t="str">
        <f t="shared" si="13"/>
        <v>Cumplio</v>
      </c>
      <c r="AL37" s="194" t="s">
        <v>552</v>
      </c>
    </row>
    <row r="38" spans="1:38" ht="59.1" customHeight="1" thickTop="1" thickBot="1">
      <c r="A38" s="142">
        <f t="shared" si="14"/>
        <v>7</v>
      </c>
      <c r="B38" s="143">
        <v>17</v>
      </c>
      <c r="C38" s="143">
        <v>0</v>
      </c>
      <c r="D38" s="143">
        <v>0</v>
      </c>
      <c r="E38" s="143">
        <v>0</v>
      </c>
      <c r="F38" s="44" t="s">
        <v>560</v>
      </c>
      <c r="G38" s="40" t="s">
        <v>113</v>
      </c>
      <c r="H38" s="40" t="s">
        <v>200</v>
      </c>
      <c r="I38" s="41">
        <v>0</v>
      </c>
      <c r="J38" s="188">
        <v>2</v>
      </c>
      <c r="K38" s="189">
        <f t="shared" si="9"/>
        <v>2</v>
      </c>
      <c r="L38" s="188">
        <v>2</v>
      </c>
      <c r="M38" s="188">
        <v>2</v>
      </c>
      <c r="N38" s="189">
        <f t="shared" si="10"/>
        <v>4</v>
      </c>
      <c r="O38" s="189">
        <f t="shared" si="11"/>
        <v>6</v>
      </c>
      <c r="P38" s="190"/>
      <c r="Q38" s="34" t="s">
        <v>529</v>
      </c>
      <c r="R38" s="146" t="s">
        <v>561</v>
      </c>
      <c r="S38" s="191">
        <v>2</v>
      </c>
      <c r="T38" s="33" t="str">
        <f t="shared" si="0"/>
        <v>No hay Programación</v>
      </c>
      <c r="U38" s="34" t="str">
        <f t="shared" si="1"/>
        <v>De acuerdo con lo programado</v>
      </c>
      <c r="V38" s="34" t="s">
        <v>562</v>
      </c>
      <c r="W38" s="191">
        <v>6</v>
      </c>
      <c r="X38" s="33">
        <f t="shared" si="2"/>
        <v>3</v>
      </c>
      <c r="Y38" s="34" t="str">
        <f t="shared" si="3"/>
        <v>De acuerdo con lo programado</v>
      </c>
      <c r="Z38" s="34" t="s">
        <v>563</v>
      </c>
      <c r="AA38" s="32">
        <v>4</v>
      </c>
      <c r="AB38" s="33">
        <f t="shared" si="12"/>
        <v>2</v>
      </c>
      <c r="AC38" s="34" t="str">
        <f t="shared" si="4"/>
        <v>De acuerdo con lo programado</v>
      </c>
      <c r="AD38" s="31"/>
      <c r="AE38" s="32">
        <v>8</v>
      </c>
      <c r="AF38" s="33">
        <f t="shared" si="5"/>
        <v>4</v>
      </c>
      <c r="AG38" s="34" t="str">
        <f t="shared" si="6"/>
        <v>De acuerdo con lo programado</v>
      </c>
      <c r="AH38" s="34" t="s">
        <v>564</v>
      </c>
      <c r="AI38" s="192">
        <f t="shared" si="7"/>
        <v>20</v>
      </c>
      <c r="AJ38" s="37">
        <f t="shared" si="8"/>
        <v>3.3333333333333335</v>
      </c>
      <c r="AK38" s="34" t="str">
        <f t="shared" si="13"/>
        <v>Cumplio</v>
      </c>
      <c r="AL38" s="194" t="s">
        <v>565</v>
      </c>
    </row>
    <row r="39" spans="1:38" ht="59.1" customHeight="1" thickTop="1" thickBot="1">
      <c r="A39" s="142">
        <f t="shared" si="14"/>
        <v>8</v>
      </c>
      <c r="B39" s="143">
        <v>17</v>
      </c>
      <c r="C39" s="143">
        <v>0</v>
      </c>
      <c r="D39" s="143">
        <v>0</v>
      </c>
      <c r="E39" s="143">
        <v>0</v>
      </c>
      <c r="F39" s="44" t="s">
        <v>566</v>
      </c>
      <c r="G39" s="40" t="s">
        <v>567</v>
      </c>
      <c r="H39" s="40" t="s">
        <v>144</v>
      </c>
      <c r="I39" s="41">
        <v>0</v>
      </c>
      <c r="J39" s="188">
        <v>3</v>
      </c>
      <c r="K39" s="189">
        <f t="shared" si="9"/>
        <v>3</v>
      </c>
      <c r="L39" s="41">
        <v>0</v>
      </c>
      <c r="M39" s="188">
        <v>3</v>
      </c>
      <c r="N39" s="189">
        <f t="shared" si="10"/>
        <v>3</v>
      </c>
      <c r="O39" s="189">
        <f t="shared" si="11"/>
        <v>6</v>
      </c>
      <c r="P39" s="190"/>
      <c r="Q39" s="34" t="s">
        <v>529</v>
      </c>
      <c r="R39" s="146" t="s">
        <v>568</v>
      </c>
      <c r="S39" s="191">
        <v>3</v>
      </c>
      <c r="T39" s="33" t="str">
        <f t="shared" si="0"/>
        <v>No hay Programación</v>
      </c>
      <c r="U39" s="34" t="str">
        <f t="shared" si="1"/>
        <v>De acuerdo con lo programado</v>
      </c>
      <c r="V39" s="34" t="s">
        <v>569</v>
      </c>
      <c r="W39" s="191">
        <v>6</v>
      </c>
      <c r="X39" s="33">
        <f t="shared" si="2"/>
        <v>2</v>
      </c>
      <c r="Y39" s="34" t="str">
        <f t="shared" si="3"/>
        <v>De acuerdo con lo programado</v>
      </c>
      <c r="Z39" s="34" t="s">
        <v>570</v>
      </c>
      <c r="AA39" s="32">
        <v>4</v>
      </c>
      <c r="AB39" s="33" t="str">
        <f t="shared" si="12"/>
        <v>No hay Programación</v>
      </c>
      <c r="AC39" s="34" t="str">
        <f t="shared" si="4"/>
        <v>De acuerdo con lo programado</v>
      </c>
      <c r="AD39" s="31"/>
      <c r="AE39" s="32">
        <v>5</v>
      </c>
      <c r="AF39" s="33">
        <f t="shared" si="5"/>
        <v>1.6666666666666667</v>
      </c>
      <c r="AG39" s="34" t="str">
        <f t="shared" si="6"/>
        <v>De acuerdo con lo programado</v>
      </c>
      <c r="AH39" s="34"/>
      <c r="AI39" s="192">
        <f t="shared" si="7"/>
        <v>18</v>
      </c>
      <c r="AJ39" s="37">
        <f t="shared" si="8"/>
        <v>3</v>
      </c>
      <c r="AK39" s="34" t="str">
        <f t="shared" si="13"/>
        <v>Cumplio</v>
      </c>
      <c r="AL39" s="194" t="s">
        <v>565</v>
      </c>
    </row>
    <row r="40" spans="1:38" ht="59.1" customHeight="1" thickTop="1" thickBot="1">
      <c r="A40" s="142">
        <f t="shared" si="14"/>
        <v>9</v>
      </c>
      <c r="B40" s="143">
        <v>17</v>
      </c>
      <c r="C40" s="143">
        <v>0</v>
      </c>
      <c r="D40" s="143">
        <v>0</v>
      </c>
      <c r="E40" s="143">
        <v>0</v>
      </c>
      <c r="F40" s="44" t="s">
        <v>571</v>
      </c>
      <c r="G40" s="40" t="s">
        <v>572</v>
      </c>
      <c r="H40" s="40" t="s">
        <v>144</v>
      </c>
      <c r="I40" s="41">
        <v>0</v>
      </c>
      <c r="J40" s="188">
        <v>1</v>
      </c>
      <c r="K40" s="189">
        <f t="shared" si="9"/>
        <v>1</v>
      </c>
      <c r="L40" s="41">
        <v>0</v>
      </c>
      <c r="M40" s="188">
        <v>2</v>
      </c>
      <c r="N40" s="189">
        <f t="shared" si="10"/>
        <v>2</v>
      </c>
      <c r="O40" s="189">
        <f t="shared" si="11"/>
        <v>3</v>
      </c>
      <c r="P40" s="190"/>
      <c r="Q40" s="34" t="s">
        <v>529</v>
      </c>
      <c r="R40" s="146" t="s">
        <v>573</v>
      </c>
      <c r="S40" s="191">
        <v>4</v>
      </c>
      <c r="T40" s="33" t="str">
        <f t="shared" si="0"/>
        <v>No hay Programación</v>
      </c>
      <c r="U40" s="34" t="str">
        <f t="shared" si="1"/>
        <v>De acuerdo con lo programado</v>
      </c>
      <c r="V40" s="34" t="s">
        <v>574</v>
      </c>
      <c r="W40" s="191">
        <v>4</v>
      </c>
      <c r="X40" s="33">
        <f t="shared" si="2"/>
        <v>4</v>
      </c>
      <c r="Y40" s="34" t="str">
        <f t="shared" si="3"/>
        <v>De acuerdo con lo programado</v>
      </c>
      <c r="Z40" s="34" t="s">
        <v>575</v>
      </c>
      <c r="AA40" s="32">
        <v>4</v>
      </c>
      <c r="AB40" s="33" t="str">
        <f t="shared" si="12"/>
        <v>No hay Programación</v>
      </c>
      <c r="AC40" s="34" t="str">
        <f t="shared" si="4"/>
        <v>De acuerdo con lo programado</v>
      </c>
      <c r="AD40" s="31"/>
      <c r="AE40" s="32">
        <v>3</v>
      </c>
      <c r="AF40" s="33">
        <f t="shared" si="5"/>
        <v>1.5</v>
      </c>
      <c r="AG40" s="34" t="str">
        <f t="shared" si="6"/>
        <v>De acuerdo con lo programado</v>
      </c>
      <c r="AH40" s="34" t="s">
        <v>576</v>
      </c>
      <c r="AI40" s="192">
        <f t="shared" si="7"/>
        <v>15</v>
      </c>
      <c r="AJ40" s="37">
        <f t="shared" si="8"/>
        <v>5</v>
      </c>
      <c r="AK40" s="34" t="str">
        <f t="shared" si="13"/>
        <v>Cumplio</v>
      </c>
      <c r="AL40" s="194" t="s">
        <v>549</v>
      </c>
    </row>
    <row r="41" spans="1:38" ht="59.1" customHeight="1" thickTop="1" thickBot="1">
      <c r="A41" s="142">
        <f t="shared" si="14"/>
        <v>10</v>
      </c>
      <c r="B41" s="143">
        <v>17</v>
      </c>
      <c r="C41" s="143">
        <v>0</v>
      </c>
      <c r="D41" s="143">
        <v>0</v>
      </c>
      <c r="E41" s="143">
        <v>0</v>
      </c>
      <c r="F41" s="193" t="s">
        <v>577</v>
      </c>
      <c r="G41" s="40" t="s">
        <v>527</v>
      </c>
      <c r="H41" s="40" t="s">
        <v>578</v>
      </c>
      <c r="I41" s="41">
        <v>0</v>
      </c>
      <c r="J41" s="188">
        <v>3</v>
      </c>
      <c r="K41" s="189">
        <f t="shared" si="9"/>
        <v>3</v>
      </c>
      <c r="L41" s="41">
        <v>0</v>
      </c>
      <c r="M41" s="188">
        <v>3</v>
      </c>
      <c r="N41" s="189">
        <f t="shared" si="10"/>
        <v>3</v>
      </c>
      <c r="O41" s="189">
        <f t="shared" si="11"/>
        <v>6</v>
      </c>
      <c r="P41" s="190"/>
      <c r="Q41" s="34" t="s">
        <v>529</v>
      </c>
      <c r="R41" s="146" t="s">
        <v>579</v>
      </c>
      <c r="S41" s="32">
        <v>0</v>
      </c>
      <c r="T41" s="33" t="str">
        <f t="shared" si="0"/>
        <v>No hay Programación</v>
      </c>
      <c r="U41" s="34" t="str">
        <f t="shared" si="1"/>
        <v>De acuerdo con lo programado</v>
      </c>
      <c r="V41" s="34"/>
      <c r="W41" s="191">
        <v>3</v>
      </c>
      <c r="X41" s="33">
        <f t="shared" si="2"/>
        <v>1</v>
      </c>
      <c r="Y41" s="34" t="str">
        <f t="shared" si="3"/>
        <v>De acuerdo con lo programado</v>
      </c>
      <c r="Z41" s="34" t="s">
        <v>547</v>
      </c>
      <c r="AA41" s="32">
        <v>5</v>
      </c>
      <c r="AB41" s="33" t="str">
        <f t="shared" si="12"/>
        <v>No hay Programación</v>
      </c>
      <c r="AC41" s="34" t="str">
        <f t="shared" si="4"/>
        <v>De acuerdo con lo programado</v>
      </c>
      <c r="AD41" s="31"/>
      <c r="AE41" s="32">
        <v>3</v>
      </c>
      <c r="AF41" s="33">
        <f t="shared" si="5"/>
        <v>1</v>
      </c>
      <c r="AG41" s="34" t="str">
        <f t="shared" si="6"/>
        <v>De acuerdo con lo programado</v>
      </c>
      <c r="AH41" s="34"/>
      <c r="AI41" s="192">
        <f t="shared" si="7"/>
        <v>11</v>
      </c>
      <c r="AJ41" s="37">
        <f t="shared" si="8"/>
        <v>1.8333333333333333</v>
      </c>
      <c r="AK41" s="34" t="str">
        <f t="shared" si="13"/>
        <v>Cumplio</v>
      </c>
      <c r="AL41" s="194" t="s">
        <v>549</v>
      </c>
    </row>
    <row r="42" spans="1:38" ht="59.1" customHeight="1" thickTop="1" thickBot="1">
      <c r="A42" s="142">
        <f t="shared" si="14"/>
        <v>11</v>
      </c>
      <c r="B42" s="143">
        <v>17</v>
      </c>
      <c r="C42" s="143">
        <v>0</v>
      </c>
      <c r="D42" s="143">
        <v>0</v>
      </c>
      <c r="E42" s="143">
        <v>0</v>
      </c>
      <c r="F42" s="193" t="s">
        <v>580</v>
      </c>
      <c r="G42" s="40" t="s">
        <v>489</v>
      </c>
      <c r="H42" s="40" t="s">
        <v>490</v>
      </c>
      <c r="I42" s="41">
        <v>0</v>
      </c>
      <c r="J42" s="188">
        <v>1</v>
      </c>
      <c r="K42" s="189">
        <f t="shared" si="9"/>
        <v>1</v>
      </c>
      <c r="L42" s="41">
        <v>0</v>
      </c>
      <c r="M42" s="188">
        <v>1</v>
      </c>
      <c r="N42" s="189">
        <f t="shared" si="10"/>
        <v>1</v>
      </c>
      <c r="O42" s="189">
        <f t="shared" si="11"/>
        <v>2</v>
      </c>
      <c r="P42" s="190"/>
      <c r="Q42" s="34" t="s">
        <v>529</v>
      </c>
      <c r="R42" s="151" t="s">
        <v>581</v>
      </c>
      <c r="S42" s="32">
        <v>0</v>
      </c>
      <c r="T42" s="33" t="str">
        <f t="shared" si="0"/>
        <v>No hay Programación</v>
      </c>
      <c r="U42" s="34" t="str">
        <f t="shared" si="1"/>
        <v>De acuerdo con lo programado</v>
      </c>
      <c r="V42" s="34"/>
      <c r="W42" s="32">
        <v>0</v>
      </c>
      <c r="X42" s="33">
        <f t="shared" si="2"/>
        <v>0</v>
      </c>
      <c r="Y42" s="34" t="str">
        <f t="shared" si="3"/>
        <v>En riesgo en cumplimiento</v>
      </c>
      <c r="Z42" s="34" t="s">
        <v>582</v>
      </c>
      <c r="AA42" s="32">
        <v>0</v>
      </c>
      <c r="AB42" s="33" t="str">
        <f t="shared" si="12"/>
        <v>No hay Programación</v>
      </c>
      <c r="AC42" s="34" t="str">
        <f t="shared" si="4"/>
        <v>De acuerdo con lo programado</v>
      </c>
      <c r="AD42" s="31"/>
      <c r="AE42" s="32">
        <v>1</v>
      </c>
      <c r="AF42" s="33">
        <f t="shared" si="5"/>
        <v>1</v>
      </c>
      <c r="AG42" s="34" t="str">
        <f t="shared" si="6"/>
        <v>De acuerdo con lo programado</v>
      </c>
      <c r="AH42" s="34"/>
      <c r="AI42" s="147">
        <f t="shared" si="7"/>
        <v>1</v>
      </c>
      <c r="AJ42" s="37">
        <f t="shared" si="8"/>
        <v>0.5</v>
      </c>
      <c r="AK42" s="34" t="str">
        <f t="shared" si="13"/>
        <v>Cumplio</v>
      </c>
      <c r="AL42" s="194" t="s">
        <v>583</v>
      </c>
    </row>
    <row r="43" spans="1:38" ht="59.1" customHeight="1" thickTop="1" thickBot="1">
      <c r="A43" s="142">
        <f t="shared" si="14"/>
        <v>12</v>
      </c>
      <c r="B43" s="143">
        <v>17</v>
      </c>
      <c r="C43" s="143">
        <v>0</v>
      </c>
      <c r="D43" s="143">
        <v>0</v>
      </c>
      <c r="E43" s="143">
        <v>0</v>
      </c>
      <c r="F43" s="193" t="s">
        <v>584</v>
      </c>
      <c r="G43" s="40" t="s">
        <v>489</v>
      </c>
      <c r="H43" s="40" t="s">
        <v>352</v>
      </c>
      <c r="I43" s="41">
        <v>0</v>
      </c>
      <c r="J43" s="188">
        <v>1</v>
      </c>
      <c r="K43" s="189">
        <f t="shared" si="9"/>
        <v>1</v>
      </c>
      <c r="L43" s="41">
        <v>0</v>
      </c>
      <c r="M43" s="188">
        <v>1</v>
      </c>
      <c r="N43" s="189">
        <f t="shared" si="10"/>
        <v>1</v>
      </c>
      <c r="O43" s="189">
        <f t="shared" si="11"/>
        <v>2</v>
      </c>
      <c r="P43" s="190"/>
      <c r="Q43" s="34" t="s">
        <v>529</v>
      </c>
      <c r="R43" s="151" t="s">
        <v>585</v>
      </c>
      <c r="S43" s="32">
        <v>0</v>
      </c>
      <c r="T43" s="33" t="str">
        <f t="shared" si="0"/>
        <v>No hay Programación</v>
      </c>
      <c r="U43" s="34" t="str">
        <f t="shared" si="1"/>
        <v>De acuerdo con lo programado</v>
      </c>
      <c r="V43" s="34"/>
      <c r="W43" s="32">
        <v>0</v>
      </c>
      <c r="X43" s="33">
        <f t="shared" si="2"/>
        <v>0</v>
      </c>
      <c r="Y43" s="34" t="str">
        <f t="shared" si="3"/>
        <v>En riesgo en cumplimiento</v>
      </c>
      <c r="Z43" s="34" t="s">
        <v>582</v>
      </c>
      <c r="AA43" s="32">
        <v>0</v>
      </c>
      <c r="AB43" s="33" t="str">
        <f t="shared" si="12"/>
        <v>No hay Programación</v>
      </c>
      <c r="AC43" s="34" t="str">
        <f t="shared" si="4"/>
        <v>De acuerdo con lo programado</v>
      </c>
      <c r="AD43" s="31"/>
      <c r="AE43" s="32">
        <v>1</v>
      </c>
      <c r="AF43" s="33">
        <f t="shared" si="5"/>
        <v>1</v>
      </c>
      <c r="AG43" s="34" t="str">
        <f t="shared" si="6"/>
        <v>De acuerdo con lo programado</v>
      </c>
      <c r="AH43" s="34"/>
      <c r="AI43" s="147">
        <f t="shared" si="7"/>
        <v>1</v>
      </c>
      <c r="AJ43" s="37">
        <f t="shared" si="8"/>
        <v>0.5</v>
      </c>
      <c r="AK43" s="34" t="str">
        <f t="shared" si="13"/>
        <v>Cumplio</v>
      </c>
      <c r="AL43" s="194" t="s">
        <v>583</v>
      </c>
    </row>
    <row r="44" spans="1:38" ht="59.1" customHeight="1" thickTop="1" thickBot="1">
      <c r="A44" s="142">
        <f t="shared" si="14"/>
        <v>13</v>
      </c>
      <c r="B44" s="143">
        <v>17</v>
      </c>
      <c r="C44" s="143">
        <v>0</v>
      </c>
      <c r="D44" s="143">
        <v>0</v>
      </c>
      <c r="E44" s="143">
        <v>0</v>
      </c>
      <c r="F44" s="193" t="s">
        <v>586</v>
      </c>
      <c r="G44" s="40" t="s">
        <v>587</v>
      </c>
      <c r="H44" s="40" t="s">
        <v>352</v>
      </c>
      <c r="I44" s="41">
        <v>0</v>
      </c>
      <c r="J44" s="41">
        <v>0</v>
      </c>
      <c r="K44" s="28">
        <f>I44+J44</f>
        <v>0</v>
      </c>
      <c r="L44" s="41">
        <v>0</v>
      </c>
      <c r="M44" s="188">
        <v>1</v>
      </c>
      <c r="N44" s="189">
        <f t="shared" si="10"/>
        <v>1</v>
      </c>
      <c r="O44" s="189">
        <f t="shared" si="11"/>
        <v>1</v>
      </c>
      <c r="P44" s="190"/>
      <c r="Q44" s="34" t="s">
        <v>529</v>
      </c>
      <c r="R44" s="151" t="s">
        <v>585</v>
      </c>
      <c r="S44" s="32">
        <v>0</v>
      </c>
      <c r="T44" s="33" t="str">
        <f t="shared" si="0"/>
        <v>No hay Programación</v>
      </c>
      <c r="U44" s="34" t="str">
        <f t="shared" si="1"/>
        <v>De acuerdo con lo programado</v>
      </c>
      <c r="V44" s="34"/>
      <c r="W44" s="32">
        <v>0</v>
      </c>
      <c r="X44" s="33" t="str">
        <f t="shared" si="2"/>
        <v>No hay Programación</v>
      </c>
      <c r="Y44" s="34" t="str">
        <f t="shared" si="3"/>
        <v>De acuerdo con lo programado</v>
      </c>
      <c r="Z44" s="34" t="s">
        <v>588</v>
      </c>
      <c r="AA44" s="32">
        <v>0</v>
      </c>
      <c r="AB44" s="33" t="str">
        <f t="shared" si="12"/>
        <v>No hay Programación</v>
      </c>
      <c r="AC44" s="34" t="str">
        <f t="shared" si="4"/>
        <v>De acuerdo con lo programado</v>
      </c>
      <c r="AD44" s="31"/>
      <c r="AE44" s="32">
        <v>1</v>
      </c>
      <c r="AF44" s="33">
        <f t="shared" si="5"/>
        <v>1</v>
      </c>
      <c r="AG44" s="34" t="str">
        <f t="shared" si="6"/>
        <v>De acuerdo con lo programado</v>
      </c>
      <c r="AH44" s="34"/>
      <c r="AI44" s="147">
        <f t="shared" si="7"/>
        <v>1</v>
      </c>
      <c r="AJ44" s="37">
        <f t="shared" si="8"/>
        <v>1</v>
      </c>
      <c r="AK44" s="34" t="str">
        <f t="shared" si="13"/>
        <v>Cumplio</v>
      </c>
      <c r="AL44" s="194" t="s">
        <v>583</v>
      </c>
    </row>
    <row r="45" spans="1:38" ht="59.1" customHeight="1" thickTop="1" thickBot="1">
      <c r="A45" s="142">
        <f t="shared" si="14"/>
        <v>14</v>
      </c>
      <c r="B45" s="143">
        <v>17</v>
      </c>
      <c r="C45" s="143">
        <v>0</v>
      </c>
      <c r="D45" s="143">
        <v>0</v>
      </c>
      <c r="E45" s="143">
        <v>0</v>
      </c>
      <c r="F45" s="193" t="s">
        <v>589</v>
      </c>
      <c r="G45" s="40" t="s">
        <v>587</v>
      </c>
      <c r="H45" s="40" t="s">
        <v>490</v>
      </c>
      <c r="I45" s="41">
        <v>0</v>
      </c>
      <c r="J45" s="41">
        <v>0</v>
      </c>
      <c r="K45" s="28">
        <f>I45+J45</f>
        <v>0</v>
      </c>
      <c r="L45" s="41">
        <v>0</v>
      </c>
      <c r="M45" s="188">
        <v>1</v>
      </c>
      <c r="N45" s="189">
        <f t="shared" si="10"/>
        <v>1</v>
      </c>
      <c r="O45" s="189">
        <f t="shared" si="11"/>
        <v>1</v>
      </c>
      <c r="P45" s="190"/>
      <c r="Q45" s="34" t="s">
        <v>529</v>
      </c>
      <c r="R45" s="151" t="s">
        <v>585</v>
      </c>
      <c r="S45" s="32">
        <v>0</v>
      </c>
      <c r="T45" s="33" t="str">
        <f t="shared" si="0"/>
        <v>No hay Programación</v>
      </c>
      <c r="U45" s="34" t="str">
        <f t="shared" si="1"/>
        <v>De acuerdo con lo programado</v>
      </c>
      <c r="V45" s="34"/>
      <c r="W45" s="32">
        <v>0</v>
      </c>
      <c r="X45" s="33" t="str">
        <f t="shared" si="2"/>
        <v>No hay Programación</v>
      </c>
      <c r="Y45" s="34" t="str">
        <f t="shared" si="3"/>
        <v>De acuerdo con lo programado</v>
      </c>
      <c r="Z45" s="34" t="s">
        <v>588</v>
      </c>
      <c r="AA45" s="32">
        <v>0</v>
      </c>
      <c r="AB45" s="33" t="str">
        <f t="shared" si="12"/>
        <v>No hay Programación</v>
      </c>
      <c r="AC45" s="34" t="str">
        <f t="shared" si="4"/>
        <v>De acuerdo con lo programado</v>
      </c>
      <c r="AD45" s="31"/>
      <c r="AE45" s="32">
        <v>1</v>
      </c>
      <c r="AF45" s="33">
        <f t="shared" si="5"/>
        <v>1</v>
      </c>
      <c r="AG45" s="34" t="str">
        <f t="shared" si="6"/>
        <v>De acuerdo con lo programado</v>
      </c>
      <c r="AH45" s="34"/>
      <c r="AI45" s="147">
        <f t="shared" si="7"/>
        <v>1</v>
      </c>
      <c r="AJ45" s="37">
        <f t="shared" si="8"/>
        <v>1</v>
      </c>
      <c r="AK45" s="34" t="str">
        <f t="shared" si="13"/>
        <v>Cumplio</v>
      </c>
      <c r="AL45" s="194" t="s">
        <v>583</v>
      </c>
    </row>
    <row r="46" spans="1:38" ht="59.1" customHeight="1" thickTop="1" thickBot="1">
      <c r="A46" s="142">
        <f t="shared" si="14"/>
        <v>15</v>
      </c>
      <c r="B46" s="143">
        <v>17</v>
      </c>
      <c r="C46" s="143">
        <v>0</v>
      </c>
      <c r="D46" s="143">
        <v>0</v>
      </c>
      <c r="E46" s="143">
        <v>0</v>
      </c>
      <c r="F46" s="193" t="s">
        <v>590</v>
      </c>
      <c r="G46" s="40" t="s">
        <v>233</v>
      </c>
      <c r="H46" s="40" t="s">
        <v>287</v>
      </c>
      <c r="I46" s="41">
        <v>0</v>
      </c>
      <c r="J46" s="188">
        <v>1</v>
      </c>
      <c r="K46" s="189">
        <f t="shared" si="9"/>
        <v>1</v>
      </c>
      <c r="L46" s="41">
        <v>0</v>
      </c>
      <c r="M46" s="41">
        <v>0</v>
      </c>
      <c r="N46" s="28">
        <f>L46+M46</f>
        <v>0</v>
      </c>
      <c r="O46" s="189">
        <f t="shared" si="11"/>
        <v>1</v>
      </c>
      <c r="P46" s="190"/>
      <c r="Q46" s="34" t="s">
        <v>529</v>
      </c>
      <c r="R46" s="146" t="s">
        <v>591</v>
      </c>
      <c r="S46" s="32">
        <v>0</v>
      </c>
      <c r="T46" s="33" t="str">
        <f t="shared" si="0"/>
        <v>No hay Programación</v>
      </c>
      <c r="U46" s="34" t="str">
        <f t="shared" si="1"/>
        <v>De acuerdo con lo programado</v>
      </c>
      <c r="V46" s="34"/>
      <c r="W46" s="191">
        <v>1</v>
      </c>
      <c r="X46" s="33">
        <f t="shared" si="2"/>
        <v>1</v>
      </c>
      <c r="Y46" s="34" t="str">
        <f t="shared" si="3"/>
        <v>De acuerdo con lo programado</v>
      </c>
      <c r="Z46" s="34" t="s">
        <v>592</v>
      </c>
      <c r="AA46" s="32">
        <v>0</v>
      </c>
      <c r="AB46" s="33" t="str">
        <f t="shared" si="12"/>
        <v>No hay Programación</v>
      </c>
      <c r="AC46" s="34" t="str">
        <f t="shared" si="4"/>
        <v>De acuerdo con lo programado</v>
      </c>
      <c r="AD46" s="31" t="s">
        <v>593</v>
      </c>
      <c r="AE46" s="32">
        <v>0</v>
      </c>
      <c r="AF46" s="33" t="str">
        <f t="shared" si="5"/>
        <v>No hay Programación</v>
      </c>
      <c r="AG46" s="34" t="str">
        <f t="shared" si="6"/>
        <v>De acuerdo con lo programado</v>
      </c>
      <c r="AH46" s="34"/>
      <c r="AI46" s="192">
        <f t="shared" si="7"/>
        <v>1</v>
      </c>
      <c r="AJ46" s="37">
        <f t="shared" si="8"/>
        <v>1</v>
      </c>
      <c r="AK46" s="34" t="str">
        <f t="shared" si="13"/>
        <v>Cumplio</v>
      </c>
      <c r="AL46" s="146" t="s">
        <v>594</v>
      </c>
    </row>
    <row r="47" spans="1:38" ht="59.1" customHeight="1" thickTop="1" thickBot="1">
      <c r="A47" s="142">
        <f t="shared" si="14"/>
        <v>16</v>
      </c>
      <c r="B47" s="143">
        <v>17</v>
      </c>
      <c r="C47" s="143">
        <v>0</v>
      </c>
      <c r="D47" s="143">
        <v>0</v>
      </c>
      <c r="E47" s="143">
        <v>0</v>
      </c>
      <c r="F47" s="193" t="s">
        <v>595</v>
      </c>
      <c r="G47" s="40" t="s">
        <v>233</v>
      </c>
      <c r="H47" s="40" t="s">
        <v>287</v>
      </c>
      <c r="I47" s="41">
        <v>0</v>
      </c>
      <c r="J47" s="188">
        <v>1</v>
      </c>
      <c r="K47" s="189">
        <f t="shared" si="9"/>
        <v>1</v>
      </c>
      <c r="L47" s="41">
        <v>0</v>
      </c>
      <c r="M47" s="41">
        <v>0</v>
      </c>
      <c r="N47" s="28">
        <f>L47+M47</f>
        <v>0</v>
      </c>
      <c r="O47" s="189">
        <f t="shared" si="11"/>
        <v>1</v>
      </c>
      <c r="P47" s="195"/>
      <c r="Q47" s="34" t="s">
        <v>529</v>
      </c>
      <c r="R47" s="146" t="s">
        <v>591</v>
      </c>
      <c r="S47" s="32">
        <v>0</v>
      </c>
      <c r="T47" s="33" t="str">
        <f t="shared" si="0"/>
        <v>No hay Programación</v>
      </c>
      <c r="U47" s="34" t="str">
        <f t="shared" si="1"/>
        <v>De acuerdo con lo programado</v>
      </c>
      <c r="V47" s="34"/>
      <c r="W47" s="32">
        <v>0</v>
      </c>
      <c r="X47" s="33">
        <f t="shared" si="2"/>
        <v>0</v>
      </c>
      <c r="Y47" s="34" t="str">
        <f t="shared" si="3"/>
        <v>En riesgo en cumplimiento</v>
      </c>
      <c r="Z47" s="34" t="s">
        <v>596</v>
      </c>
      <c r="AA47" s="32">
        <v>1</v>
      </c>
      <c r="AB47" s="33" t="str">
        <f t="shared" si="12"/>
        <v>No hay Programación</v>
      </c>
      <c r="AC47" s="34" t="str">
        <f t="shared" si="4"/>
        <v>De acuerdo con lo programado</v>
      </c>
      <c r="AD47" s="31" t="s">
        <v>593</v>
      </c>
      <c r="AE47" s="32">
        <v>0</v>
      </c>
      <c r="AF47" s="33" t="str">
        <f t="shared" si="5"/>
        <v>No hay Programación</v>
      </c>
      <c r="AG47" s="34" t="str">
        <f t="shared" si="6"/>
        <v>De acuerdo con lo programado</v>
      </c>
      <c r="AH47" s="34"/>
      <c r="AI47" s="147">
        <f t="shared" si="7"/>
        <v>1</v>
      </c>
      <c r="AJ47" s="37">
        <f t="shared" si="8"/>
        <v>1</v>
      </c>
      <c r="AK47" s="34" t="str">
        <f t="shared" si="13"/>
        <v>Cumplio</v>
      </c>
      <c r="AL47" s="146" t="s">
        <v>597</v>
      </c>
    </row>
    <row r="48" spans="1:38" ht="59.1" customHeight="1" thickTop="1" thickBot="1">
      <c r="A48" s="142">
        <f t="shared" si="14"/>
        <v>17</v>
      </c>
      <c r="B48" s="143">
        <v>17</v>
      </c>
      <c r="C48" s="143">
        <v>0</v>
      </c>
      <c r="D48" s="143">
        <v>0</v>
      </c>
      <c r="E48" s="143">
        <v>0</v>
      </c>
      <c r="F48" s="193" t="s">
        <v>598</v>
      </c>
      <c r="G48" s="40" t="s">
        <v>233</v>
      </c>
      <c r="H48" s="40" t="s">
        <v>287</v>
      </c>
      <c r="I48" s="41">
        <v>0</v>
      </c>
      <c r="J48" s="188">
        <v>1</v>
      </c>
      <c r="K48" s="189">
        <f t="shared" si="9"/>
        <v>1</v>
      </c>
      <c r="L48" s="41">
        <v>0</v>
      </c>
      <c r="M48" s="41">
        <v>0</v>
      </c>
      <c r="N48" s="28">
        <f>L48+M48</f>
        <v>0</v>
      </c>
      <c r="O48" s="189">
        <f t="shared" si="11"/>
        <v>1</v>
      </c>
      <c r="P48" s="195"/>
      <c r="Q48" s="34" t="s">
        <v>529</v>
      </c>
      <c r="R48" s="146" t="s">
        <v>591</v>
      </c>
      <c r="S48" s="32">
        <v>0</v>
      </c>
      <c r="T48" s="33" t="str">
        <f t="shared" si="0"/>
        <v>No hay Programación</v>
      </c>
      <c r="U48" s="34" t="str">
        <f t="shared" si="1"/>
        <v>De acuerdo con lo programado</v>
      </c>
      <c r="V48" s="34"/>
      <c r="W48" s="32">
        <v>0</v>
      </c>
      <c r="X48" s="33">
        <f t="shared" si="2"/>
        <v>0</v>
      </c>
      <c r="Y48" s="34" t="str">
        <f t="shared" si="3"/>
        <v>En riesgo en cumplimiento</v>
      </c>
      <c r="Z48" s="34" t="s">
        <v>596</v>
      </c>
      <c r="AA48" s="32">
        <v>1</v>
      </c>
      <c r="AB48" s="33" t="str">
        <f t="shared" si="12"/>
        <v>No hay Programación</v>
      </c>
      <c r="AC48" s="34" t="str">
        <f t="shared" si="4"/>
        <v>De acuerdo con lo programado</v>
      </c>
      <c r="AD48" s="31" t="s">
        <v>593</v>
      </c>
      <c r="AE48" s="32">
        <v>0</v>
      </c>
      <c r="AF48" s="33" t="str">
        <f t="shared" si="5"/>
        <v>No hay Programación</v>
      </c>
      <c r="AG48" s="34" t="str">
        <f t="shared" si="6"/>
        <v>De acuerdo con lo programado</v>
      </c>
      <c r="AH48" s="34"/>
      <c r="AI48" s="147">
        <f t="shared" si="7"/>
        <v>1</v>
      </c>
      <c r="AJ48" s="37">
        <f t="shared" si="8"/>
        <v>1</v>
      </c>
      <c r="AK48" s="34" t="str">
        <f t="shared" si="13"/>
        <v>Cumplio</v>
      </c>
      <c r="AL48" s="146" t="s">
        <v>597</v>
      </c>
    </row>
    <row r="49" spans="1:38" ht="59.1" customHeight="1" thickTop="1" thickBot="1">
      <c r="A49" s="142">
        <f t="shared" si="14"/>
        <v>18</v>
      </c>
      <c r="B49" s="143">
        <v>17</v>
      </c>
      <c r="C49" s="143">
        <v>0</v>
      </c>
      <c r="D49" s="143">
        <v>0</v>
      </c>
      <c r="E49" s="143">
        <v>0</v>
      </c>
      <c r="F49" s="193" t="s">
        <v>599</v>
      </c>
      <c r="G49" s="40" t="s">
        <v>233</v>
      </c>
      <c r="H49" s="40" t="s">
        <v>287</v>
      </c>
      <c r="I49" s="41">
        <v>0</v>
      </c>
      <c r="J49" s="188">
        <v>1</v>
      </c>
      <c r="K49" s="189">
        <f t="shared" si="9"/>
        <v>1</v>
      </c>
      <c r="L49" s="41">
        <v>0</v>
      </c>
      <c r="M49" s="41">
        <v>0</v>
      </c>
      <c r="N49" s="28">
        <f>L49+M49</f>
        <v>0</v>
      </c>
      <c r="O49" s="189">
        <f t="shared" si="11"/>
        <v>1</v>
      </c>
      <c r="P49" s="195"/>
      <c r="Q49" s="34" t="s">
        <v>529</v>
      </c>
      <c r="R49" s="146" t="s">
        <v>591</v>
      </c>
      <c r="S49" s="32">
        <v>0</v>
      </c>
      <c r="T49" s="33" t="str">
        <f t="shared" si="0"/>
        <v>No hay Programación</v>
      </c>
      <c r="U49" s="34" t="str">
        <f t="shared" si="1"/>
        <v>De acuerdo con lo programado</v>
      </c>
      <c r="V49" s="34"/>
      <c r="W49" s="32">
        <v>0</v>
      </c>
      <c r="X49" s="33">
        <f t="shared" si="2"/>
        <v>0</v>
      </c>
      <c r="Y49" s="34" t="str">
        <f t="shared" si="3"/>
        <v>En riesgo en cumplimiento</v>
      </c>
      <c r="Z49" s="34" t="s">
        <v>596</v>
      </c>
      <c r="AA49" s="32">
        <v>1</v>
      </c>
      <c r="AB49" s="33" t="str">
        <f t="shared" si="12"/>
        <v>No hay Programación</v>
      </c>
      <c r="AC49" s="34" t="str">
        <f t="shared" si="4"/>
        <v>De acuerdo con lo programado</v>
      </c>
      <c r="AD49" s="31" t="s">
        <v>593</v>
      </c>
      <c r="AE49" s="32">
        <v>0</v>
      </c>
      <c r="AF49" s="33" t="str">
        <f t="shared" si="5"/>
        <v>No hay Programación</v>
      </c>
      <c r="AG49" s="34" t="str">
        <f t="shared" si="6"/>
        <v>De acuerdo con lo programado</v>
      </c>
      <c r="AH49" s="34"/>
      <c r="AI49" s="147">
        <f t="shared" si="7"/>
        <v>1</v>
      </c>
      <c r="AJ49" s="37">
        <f t="shared" si="8"/>
        <v>1</v>
      </c>
      <c r="AK49" s="34" t="str">
        <f t="shared" si="13"/>
        <v>Cumplio</v>
      </c>
      <c r="AL49" s="146" t="s">
        <v>600</v>
      </c>
    </row>
    <row r="50" spans="1:38" ht="59.1" customHeight="1" thickTop="1" thickBot="1">
      <c r="A50" s="142">
        <f t="shared" si="14"/>
        <v>19</v>
      </c>
      <c r="B50" s="143">
        <v>17</v>
      </c>
      <c r="C50" s="143">
        <v>0</v>
      </c>
      <c r="D50" s="143">
        <v>0</v>
      </c>
      <c r="E50" s="143">
        <v>0</v>
      </c>
      <c r="F50" s="43" t="s">
        <v>601</v>
      </c>
      <c r="G50" s="40" t="s">
        <v>100</v>
      </c>
      <c r="H50" s="40" t="s">
        <v>287</v>
      </c>
      <c r="I50" s="196">
        <v>0</v>
      </c>
      <c r="J50" s="196">
        <v>0</v>
      </c>
      <c r="K50" s="28">
        <f>I50+J50</f>
        <v>0</v>
      </c>
      <c r="L50" s="196">
        <v>2</v>
      </c>
      <c r="M50" s="196">
        <v>0</v>
      </c>
      <c r="N50" s="189">
        <f t="shared" ref="N50" si="15">L50+M50</f>
        <v>2</v>
      </c>
      <c r="O50" s="189">
        <f t="shared" si="11"/>
        <v>2</v>
      </c>
      <c r="P50" s="195"/>
      <c r="Q50" s="34" t="s">
        <v>529</v>
      </c>
      <c r="R50" s="146" t="s">
        <v>591</v>
      </c>
      <c r="S50" s="32">
        <v>0</v>
      </c>
      <c r="T50" s="33" t="str">
        <f t="shared" si="0"/>
        <v>No hay Programación</v>
      </c>
      <c r="U50" s="34" t="str">
        <f t="shared" si="1"/>
        <v>De acuerdo con lo programado</v>
      </c>
      <c r="V50" s="34"/>
      <c r="W50" s="32">
        <v>0</v>
      </c>
      <c r="X50" s="33" t="str">
        <f t="shared" si="2"/>
        <v>No hay Programación</v>
      </c>
      <c r="Y50" s="34" t="str">
        <f t="shared" si="3"/>
        <v>De acuerdo con lo programado</v>
      </c>
      <c r="Z50" s="34"/>
      <c r="AA50" s="32">
        <v>2</v>
      </c>
      <c r="AB50" s="33">
        <f t="shared" si="12"/>
        <v>1</v>
      </c>
      <c r="AC50" s="34" t="str">
        <f t="shared" si="4"/>
        <v>De acuerdo con lo programado</v>
      </c>
      <c r="AD50" s="31" t="s">
        <v>593</v>
      </c>
      <c r="AE50" s="32">
        <v>0</v>
      </c>
      <c r="AF50" s="33" t="str">
        <f t="shared" si="5"/>
        <v>No hay Programación</v>
      </c>
      <c r="AG50" s="34" t="str">
        <f t="shared" si="6"/>
        <v>De acuerdo con lo programado</v>
      </c>
      <c r="AH50" s="34"/>
      <c r="AI50" s="147">
        <f t="shared" si="7"/>
        <v>2</v>
      </c>
      <c r="AJ50" s="37">
        <f t="shared" si="8"/>
        <v>1</v>
      </c>
      <c r="AK50" s="34" t="str">
        <f t="shared" si="13"/>
        <v>Cumplio</v>
      </c>
      <c r="AL50" s="146" t="s">
        <v>549</v>
      </c>
    </row>
    <row r="51" spans="1:38" ht="15.6" thickTop="1" thickBot="1">
      <c r="A51" s="158" t="s">
        <v>510</v>
      </c>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34"/>
      <c r="AL51" s="158"/>
    </row>
    <row r="52" spans="1:38" ht="37.5" customHeight="1" thickTop="1" thickBot="1">
      <c r="A52" s="142"/>
      <c r="B52" s="143"/>
      <c r="C52" s="143"/>
      <c r="D52" s="143"/>
      <c r="E52" s="143"/>
      <c r="F52" s="43"/>
      <c r="G52" s="40"/>
      <c r="H52" s="42"/>
      <c r="I52" s="196">
        <v>0</v>
      </c>
      <c r="J52" s="196">
        <v>0</v>
      </c>
      <c r="K52" s="28">
        <f>I52+J52</f>
        <v>0</v>
      </c>
      <c r="L52" s="196">
        <v>0</v>
      </c>
      <c r="M52" s="196">
        <v>0</v>
      </c>
      <c r="N52" s="28">
        <f>L52+M52</f>
        <v>0</v>
      </c>
      <c r="O52" s="28">
        <f>K52+N52</f>
        <v>0</v>
      </c>
      <c r="P52" s="190"/>
      <c r="Q52" s="34"/>
      <c r="R52" s="146"/>
      <c r="S52" s="32">
        <v>0</v>
      </c>
      <c r="T52" s="197" t="str">
        <f t="shared" ref="T52" si="16">IF(S52="","No hay ejecución",IF(AND(I52=0),"No hay Programación", S52/I52))</f>
        <v>No hay Programación</v>
      </c>
      <c r="U52" s="34" t="str">
        <f>IF(T52="No hay ejecución","NA",IF(T52&gt;=90%,"De acuerdo con lo programado",IF(T52&gt;=50%,"Atraso Leve",IF(T52&lt;49.99%,"En riesgo en cumplimiento"))))</f>
        <v>De acuerdo con lo programado</v>
      </c>
      <c r="V52" s="34"/>
      <c r="W52" s="32">
        <v>0</v>
      </c>
      <c r="X52" s="197" t="str">
        <f t="shared" ref="X52" si="17">IF(W52="","No hay ejecución",IF(AND(J52=0),"No hay Programación", W52/J52))</f>
        <v>No hay Programación</v>
      </c>
      <c r="Y52" s="34" t="str">
        <f>IF(X52="No hay ejecución","NA",IF(X52&gt;=90%,"De acuerdo con lo programado",IF(X52&gt;=50%,"Atraso Leve",IF(X52&lt;49.99%,"En riesgo en cumplimiento"))))</f>
        <v>De acuerdo con lo programado</v>
      </c>
      <c r="Z52" s="34"/>
      <c r="AA52" s="32">
        <v>0</v>
      </c>
      <c r="AB52" s="197" t="str">
        <f t="shared" ref="AB52" si="18">IF(AA52="","No hay ejecución",IF(AND(L52=0),"No hay Programación", AA52/L52))</f>
        <v>No hay Programación</v>
      </c>
      <c r="AC52" s="34" t="str">
        <f>IF(AB52="No hay ejecución","NA",IF(AB52&gt;=90%,"De acuerdo con lo programado",IF(AB52&gt;=50%,"Atraso Leve",IF(AB52&lt;49.99%,"En riesgo en cumplimiento"))))</f>
        <v>De acuerdo con lo programado</v>
      </c>
      <c r="AD52" s="31"/>
      <c r="AE52" s="32">
        <v>0</v>
      </c>
      <c r="AF52" s="197" t="str">
        <f t="shared" ref="AF52" si="19">IF(AE52="","No hay ejecución",IF(AND(M52=0),"No hay Programación", AE52/M52))</f>
        <v>No hay Programación</v>
      </c>
      <c r="AG52" s="34" t="str">
        <f>IF(AF52="No hay ejecución","NA",IF(AF52&gt;=90%,"De acuerdo con lo programado",IF(AF52&gt;=50%,"Atraso Leve",IF(AF52&lt;49.99%,"En riesgo en cumplimiento"))))</f>
        <v>De acuerdo con lo programado</v>
      </c>
      <c r="AH52" s="34"/>
      <c r="AI52" s="147">
        <f t="shared" ref="AI52" si="20">AE52+AA52+W52+S52</f>
        <v>0</v>
      </c>
      <c r="AJ52" s="198" t="str">
        <f t="shared" ref="AJ52" si="21">IF(AI52="","No hay ejecución",IF(AND(O52=0),"No hay Programación", AI52/O52))</f>
        <v>No hay Programación</v>
      </c>
      <c r="AK52" s="34" t="str">
        <f t="shared" ref="AK52" si="22">IF(AJ52="No hay ejecución","NA",IF(AJ52&gt;=90%,"Cumplio",IF(AJ52&lt;89.99%,"No cumplio")))</f>
        <v>Cumplio</v>
      </c>
      <c r="AL52" s="34"/>
    </row>
    <row r="53" spans="1:38" ht="15" thickTop="1">
      <c r="AD53" s="199"/>
    </row>
    <row r="54" spans="1:38">
      <c r="AD54" s="199"/>
    </row>
    <row r="55" spans="1:38">
      <c r="AD55" s="199"/>
    </row>
    <row r="56" spans="1:38">
      <c r="AD56" s="199"/>
    </row>
    <row r="57" spans="1:38">
      <c r="AD57" s="199"/>
    </row>
    <row r="58" spans="1:38">
      <c r="AD58" s="199"/>
    </row>
    <row r="59" spans="1:38">
      <c r="AD59" s="199"/>
    </row>
    <row r="60" spans="1:38">
      <c r="AD60" s="199"/>
    </row>
    <row r="61" spans="1:38">
      <c r="AD61" s="199"/>
    </row>
    <row r="62" spans="1:38">
      <c r="AD62" s="199"/>
    </row>
    <row r="63" spans="1:38">
      <c r="AD63" s="199"/>
    </row>
    <row r="64" spans="1:38">
      <c r="AD64" s="199"/>
    </row>
    <row r="65" spans="30:30">
      <c r="AD65" s="199"/>
    </row>
    <row r="66" spans="30:30">
      <c r="AD66" s="199"/>
    </row>
    <row r="67" spans="30:30">
      <c r="AD67" s="199"/>
    </row>
    <row r="68" spans="30:30">
      <c r="AD68" s="199"/>
    </row>
    <row r="69" spans="30:30">
      <c r="AD69" s="199"/>
    </row>
    <row r="70" spans="30:30">
      <c r="AD70" s="199"/>
    </row>
    <row r="71" spans="30:30">
      <c r="AD71" s="199"/>
    </row>
    <row r="72" spans="30:30">
      <c r="AD72" s="199"/>
    </row>
    <row r="73" spans="30:30">
      <c r="AD73" s="199"/>
    </row>
    <row r="74" spans="30:30">
      <c r="AD74" s="199"/>
    </row>
    <row r="75" spans="30:30">
      <c r="AD75" s="199"/>
    </row>
    <row r="76" spans="30:30">
      <c r="AD76" s="199"/>
    </row>
    <row r="77" spans="30:30">
      <c r="AD77" s="199"/>
    </row>
    <row r="78" spans="30:30">
      <c r="AD78" s="199"/>
    </row>
    <row r="79" spans="30:30">
      <c r="AD79" s="199"/>
    </row>
    <row r="80" spans="30:30">
      <c r="AD80" s="199"/>
    </row>
    <row r="81" spans="30:30">
      <c r="AD81" s="199"/>
    </row>
    <row r="82" spans="30:30">
      <c r="AD82" s="199"/>
    </row>
    <row r="83" spans="30:30">
      <c r="AD83" s="199"/>
    </row>
    <row r="84" spans="30:30">
      <c r="AD84" s="199"/>
    </row>
    <row r="85" spans="30:30">
      <c r="AD85" s="199"/>
    </row>
    <row r="86" spans="30:30">
      <c r="AD86" s="199"/>
    </row>
    <row r="87" spans="30:30">
      <c r="AD87" s="199"/>
    </row>
    <row r="88" spans="30:30">
      <c r="AD88" s="199"/>
    </row>
    <row r="89" spans="30:30">
      <c r="AD89" s="199"/>
    </row>
    <row r="90" spans="30:30">
      <c r="AD90" s="199"/>
    </row>
    <row r="91" spans="30:30">
      <c r="AD91" s="199"/>
    </row>
    <row r="92" spans="30:30">
      <c r="AD92" s="199"/>
    </row>
    <row r="93" spans="30:30">
      <c r="AD93" s="199"/>
    </row>
    <row r="94" spans="30:30">
      <c r="AD94" s="199"/>
    </row>
    <row r="95" spans="30:30">
      <c r="AD95" s="199"/>
    </row>
    <row r="96" spans="30:30">
      <c r="AD96" s="199"/>
    </row>
    <row r="97" spans="30:30">
      <c r="AD97" s="199"/>
    </row>
    <row r="98" spans="30:30">
      <c r="AD98" s="199"/>
    </row>
    <row r="99" spans="30:30">
      <c r="AD99" s="199"/>
    </row>
    <row r="100" spans="30:30">
      <c r="AD100" s="199"/>
    </row>
    <row r="101" spans="30:30">
      <c r="AD101" s="199"/>
    </row>
    <row r="102" spans="30:30">
      <c r="AD102" s="199"/>
    </row>
    <row r="103" spans="30:30">
      <c r="AD103" s="199"/>
    </row>
    <row r="104" spans="30:30">
      <c r="AD104" s="199"/>
    </row>
    <row r="105" spans="30:30">
      <c r="AD105" s="199"/>
    </row>
    <row r="106" spans="30:30">
      <c r="AD106" s="199"/>
    </row>
  </sheetData>
  <protectedRanges>
    <protectedRange sqref="AL32:AL52" name="Rango3"/>
    <protectedRange sqref="AH32:AH52" name="Rango2"/>
    <protectedRange sqref="AE32:AE52" name="Rango1"/>
  </protectedRanges>
  <mergeCells count="56">
    <mergeCell ref="AH30:AH31"/>
    <mergeCell ref="AI30:AI31"/>
    <mergeCell ref="AJ30:AJ31"/>
    <mergeCell ref="AK30:AK31"/>
    <mergeCell ref="AL30:AL31"/>
    <mergeCell ref="AC30:AC31"/>
    <mergeCell ref="AD30:AD31"/>
    <mergeCell ref="AE30:AE31"/>
    <mergeCell ref="AF30:AF31"/>
    <mergeCell ref="AG30:AG31"/>
    <mergeCell ref="X30:X31"/>
    <mergeCell ref="Y30:Y31"/>
    <mergeCell ref="Z30:Z31"/>
    <mergeCell ref="AA30:AA31"/>
    <mergeCell ref="AB30:AB31"/>
    <mergeCell ref="S30:S31"/>
    <mergeCell ref="T30:T31"/>
    <mergeCell ref="U30:U31"/>
    <mergeCell ref="V30:V31"/>
    <mergeCell ref="W30:W31"/>
    <mergeCell ref="AA28:AD28"/>
    <mergeCell ref="AI28:AL29"/>
    <mergeCell ref="B29:B31"/>
    <mergeCell ref="C29:C31"/>
    <mergeCell ref="D29:D31"/>
    <mergeCell ref="E29:E31"/>
    <mergeCell ref="F29:F31"/>
    <mergeCell ref="G29:O29"/>
    <mergeCell ref="P29:P31"/>
    <mergeCell ref="Q29:Q31"/>
    <mergeCell ref="R29:R31"/>
    <mergeCell ref="S29:V29"/>
    <mergeCell ref="W29:Z29"/>
    <mergeCell ref="AA29:AD29"/>
    <mergeCell ref="AE29:AH29"/>
    <mergeCell ref="G30:G31"/>
    <mergeCell ref="A25:E25"/>
    <mergeCell ref="A26:E26"/>
    <mergeCell ref="A28:A31"/>
    <mergeCell ref="B28:E28"/>
    <mergeCell ref="F28:R28"/>
    <mergeCell ref="H30:H31"/>
    <mergeCell ref="I30:N30"/>
    <mergeCell ref="A18:E18"/>
    <mergeCell ref="G18:Q20"/>
    <mergeCell ref="A19:E19"/>
    <mergeCell ref="A23:E23"/>
    <mergeCell ref="A24:E24"/>
    <mergeCell ref="A11:B11"/>
    <mergeCell ref="A12:A14"/>
    <mergeCell ref="A4:D4"/>
    <mergeCell ref="A5:A7"/>
    <mergeCell ref="B5:B7"/>
    <mergeCell ref="C5:C7"/>
    <mergeCell ref="D5:D7"/>
    <mergeCell ref="B12:B14"/>
  </mergeCells>
  <dataValidations count="1">
    <dataValidation type="list" allowBlank="1" showInputMessage="1" showErrorMessage="1" sqref="E52" xr:uid="{E3062384-E618-431B-A957-4EC3FFC62922}">
      <formula1>$A$138:$A$159</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8A6BA-121E-48C0-BA95-9683F269701E}">
  <dimension ref="A1:AL62"/>
  <sheetViews>
    <sheetView showGridLines="0" topLeftCell="X31" workbookViewId="0">
      <selection activeCell="AK33" sqref="AK33"/>
    </sheetView>
  </sheetViews>
  <sheetFormatPr baseColWidth="10" defaultColWidth="11.44140625" defaultRowHeight="14.4"/>
  <cols>
    <col min="1" max="1" width="27.77734375" customWidth="1"/>
    <col min="2" max="2" width="22.21875" customWidth="1"/>
    <col min="3" max="3" width="23.21875" customWidth="1"/>
    <col min="4" max="4" width="14.44140625" customWidth="1"/>
  </cols>
  <sheetData>
    <row r="1" spans="1:4" hidden="1">
      <c r="A1" s="3"/>
      <c r="B1" s="4"/>
      <c r="C1" s="4"/>
      <c r="D1" s="4"/>
    </row>
    <row r="2" spans="1:4" hidden="1">
      <c r="A2" s="3"/>
      <c r="B2" s="4"/>
      <c r="C2" s="4"/>
      <c r="D2" s="4"/>
    </row>
    <row r="3" spans="1:4" ht="15" hidden="1" thickBot="1">
      <c r="A3" s="3"/>
      <c r="B3" s="4"/>
      <c r="C3" s="4"/>
      <c r="D3" s="4"/>
    </row>
    <row r="4" spans="1:4" hidden="1">
      <c r="A4" s="475" t="s">
        <v>602</v>
      </c>
      <c r="B4" s="476"/>
      <c r="C4" s="476"/>
      <c r="D4" s="477"/>
    </row>
    <row r="5" spans="1:4" ht="14.55" hidden="1" customHeight="1">
      <c r="A5" s="473" t="s">
        <v>55</v>
      </c>
      <c r="B5" s="478" t="s">
        <v>6</v>
      </c>
      <c r="C5" s="474" t="s">
        <v>56</v>
      </c>
      <c r="D5" s="479" t="s">
        <v>603</v>
      </c>
    </row>
    <row r="6" spans="1:4" hidden="1">
      <c r="A6" s="473"/>
      <c r="B6" s="478"/>
      <c r="C6" s="474"/>
      <c r="D6" s="479"/>
    </row>
    <row r="7" spans="1:4" hidden="1">
      <c r="A7" s="473"/>
      <c r="B7" s="478"/>
      <c r="C7" s="474"/>
      <c r="D7" s="479"/>
    </row>
    <row r="8" spans="1:4" ht="15" hidden="1" thickBot="1">
      <c r="A8" s="1">
        <v>9</v>
      </c>
      <c r="B8" s="2">
        <v>0</v>
      </c>
      <c r="C8" s="2">
        <v>0</v>
      </c>
      <c r="D8" s="6">
        <f>SUM(A8:C8)</f>
        <v>9</v>
      </c>
    </row>
    <row r="9" spans="1:4" hidden="1"/>
    <row r="10" spans="1:4" ht="15" hidden="1" thickBot="1"/>
    <row r="11" spans="1:4" hidden="1">
      <c r="A11" s="471" t="s">
        <v>58</v>
      </c>
      <c r="B11" s="472"/>
    </row>
    <row r="12" spans="1:4" hidden="1">
      <c r="A12" s="473" t="s">
        <v>59</v>
      </c>
      <c r="B12" s="474" t="s">
        <v>60</v>
      </c>
    </row>
    <row r="13" spans="1:4" hidden="1">
      <c r="A13" s="473"/>
      <c r="B13" s="474"/>
    </row>
    <row r="14" spans="1:4" hidden="1">
      <c r="A14" s="473"/>
      <c r="B14" s="474"/>
    </row>
    <row r="15" spans="1:4" ht="15" hidden="1" thickBot="1">
      <c r="A15" s="1">
        <v>20</v>
      </c>
      <c r="B15" s="2">
        <v>0</v>
      </c>
    </row>
    <row r="18" spans="1:38" s="133" customFormat="1" ht="15.6">
      <c r="A18" s="513" t="s">
        <v>61</v>
      </c>
      <c r="B18" s="513"/>
      <c r="C18" s="513"/>
      <c r="D18" s="513"/>
      <c r="E18" s="513"/>
      <c r="F18" s="200"/>
      <c r="G18" s="513"/>
      <c r="H18" s="513"/>
      <c r="I18" s="513"/>
      <c r="J18" s="513"/>
      <c r="K18" s="513"/>
      <c r="L18" s="513"/>
      <c r="M18" s="513"/>
      <c r="N18" s="513"/>
      <c r="O18" s="513"/>
      <c r="P18" s="513"/>
      <c r="Q18" s="513"/>
      <c r="R18" s="137"/>
    </row>
    <row r="19" spans="1:38" s="133" customFormat="1" ht="12" customHeight="1">
      <c r="A19" s="559" t="s">
        <v>62</v>
      </c>
      <c r="B19" s="559"/>
      <c r="C19" s="559"/>
      <c r="D19" s="559"/>
      <c r="E19" s="559"/>
      <c r="F19" s="136"/>
      <c r="G19" s="513"/>
      <c r="H19" s="513"/>
      <c r="I19" s="513"/>
      <c r="J19" s="513"/>
      <c r="K19" s="513"/>
      <c r="L19" s="513"/>
      <c r="M19" s="513"/>
      <c r="N19" s="513"/>
      <c r="O19" s="513"/>
      <c r="P19" s="513"/>
      <c r="Q19" s="513"/>
      <c r="R19" s="137"/>
    </row>
    <row r="20" spans="1:38" s="133" customFormat="1" ht="10.199999999999999" customHeight="1">
      <c r="A20" s="137"/>
      <c r="B20" s="137"/>
      <c r="C20" s="137"/>
      <c r="D20" s="137"/>
      <c r="E20" s="137"/>
      <c r="F20" s="16"/>
      <c r="G20" s="513"/>
      <c r="H20" s="513"/>
      <c r="I20" s="513"/>
      <c r="J20" s="513"/>
      <c r="K20" s="513"/>
      <c r="L20" s="513"/>
      <c r="M20" s="513"/>
      <c r="N20" s="513"/>
      <c r="O20" s="513"/>
      <c r="P20" s="513"/>
      <c r="Q20" s="513"/>
      <c r="R20" s="137"/>
    </row>
    <row r="21" spans="1:38" s="133" customFormat="1" ht="9.6">
      <c r="A21" s="137"/>
      <c r="B21" s="137"/>
      <c r="C21" s="137"/>
      <c r="D21" s="137"/>
      <c r="E21" s="137"/>
      <c r="F21" s="16"/>
      <c r="G21" s="137"/>
      <c r="H21" s="137"/>
      <c r="I21" s="137"/>
      <c r="J21" s="137"/>
      <c r="K21" s="137"/>
      <c r="L21" s="137"/>
      <c r="M21" s="137"/>
      <c r="N21" s="137"/>
      <c r="O21" s="137"/>
      <c r="P21" s="137"/>
      <c r="Q21" s="137"/>
      <c r="R21" s="137"/>
    </row>
    <row r="22" spans="1:38" s="133" customFormat="1" ht="9.6">
      <c r="A22" s="137"/>
      <c r="B22" s="137"/>
      <c r="C22" s="137"/>
      <c r="D22" s="137"/>
      <c r="E22" s="137"/>
      <c r="F22" s="16"/>
      <c r="G22" s="137"/>
      <c r="H22" s="137"/>
      <c r="I22" s="137"/>
      <c r="J22" s="137"/>
      <c r="K22" s="137"/>
      <c r="L22" s="137"/>
      <c r="M22" s="137"/>
      <c r="N22" s="137"/>
      <c r="O22" s="137"/>
      <c r="P22" s="137"/>
      <c r="Q22" s="137"/>
      <c r="R22" s="137"/>
    </row>
    <row r="23" spans="1:38" s="133" customFormat="1" ht="10.199999999999999">
      <c r="A23" s="560" t="s">
        <v>63</v>
      </c>
      <c r="B23" s="560"/>
      <c r="C23" s="560"/>
      <c r="D23" s="560"/>
      <c r="E23" s="560"/>
      <c r="F23" s="20">
        <v>2024</v>
      </c>
      <c r="G23" s="137"/>
      <c r="H23" s="137"/>
      <c r="I23" s="137"/>
      <c r="J23" s="137"/>
      <c r="K23" s="137"/>
      <c r="L23" s="137"/>
      <c r="M23" s="137"/>
      <c r="N23" s="137"/>
      <c r="O23" s="137"/>
      <c r="P23" s="137"/>
      <c r="Q23" s="137"/>
      <c r="R23" s="137"/>
    </row>
    <row r="24" spans="1:38" s="133" customFormat="1" ht="10.199999999999999">
      <c r="A24" s="560" t="s">
        <v>64</v>
      </c>
      <c r="B24" s="560"/>
      <c r="C24" s="560"/>
      <c r="D24" s="560"/>
      <c r="E24" s="560"/>
      <c r="F24" s="20">
        <v>169</v>
      </c>
      <c r="G24" s="137"/>
      <c r="H24" s="137"/>
      <c r="I24" s="137"/>
      <c r="J24" s="137"/>
      <c r="K24" s="137"/>
      <c r="L24" s="137"/>
      <c r="M24" s="137"/>
      <c r="N24" s="137"/>
      <c r="O24" s="137"/>
      <c r="P24" s="137"/>
      <c r="Q24" s="137"/>
      <c r="R24" s="137"/>
    </row>
    <row r="25" spans="1:38" s="133" customFormat="1" ht="19.2">
      <c r="A25" s="560" t="s">
        <v>65</v>
      </c>
      <c r="B25" s="560"/>
      <c r="C25" s="560"/>
      <c r="D25" s="560"/>
      <c r="E25" s="560"/>
      <c r="F25" s="20" t="s">
        <v>66</v>
      </c>
      <c r="G25" s="137"/>
      <c r="H25" s="137"/>
      <c r="I25" s="137"/>
      <c r="J25" s="137"/>
      <c r="K25" s="137"/>
      <c r="L25" s="137"/>
      <c r="M25" s="137"/>
      <c r="N25" s="137"/>
      <c r="O25" s="137"/>
      <c r="P25" s="137"/>
      <c r="Q25" s="137"/>
      <c r="R25" s="137"/>
    </row>
    <row r="26" spans="1:38" s="133" customFormat="1" ht="19.2">
      <c r="A26" s="560" t="s">
        <v>67</v>
      </c>
      <c r="B26" s="560"/>
      <c r="C26" s="560"/>
      <c r="D26" s="560"/>
      <c r="E26" s="560"/>
      <c r="F26" s="20" t="s">
        <v>604</v>
      </c>
      <c r="G26" s="137"/>
      <c r="H26" s="137"/>
      <c r="I26" s="137"/>
      <c r="J26" s="137"/>
      <c r="K26" s="137"/>
      <c r="L26" s="137"/>
      <c r="M26" s="137"/>
      <c r="N26" s="137"/>
      <c r="O26" s="137"/>
      <c r="P26" s="137"/>
      <c r="Q26" s="137"/>
      <c r="R26" s="137"/>
    </row>
    <row r="27" spans="1:38" s="133" customFormat="1" ht="19.5" customHeight="1">
      <c r="A27" s="137"/>
      <c r="B27" s="137"/>
      <c r="C27" s="137"/>
      <c r="D27" s="137"/>
      <c r="E27" s="137"/>
      <c r="F27" s="16"/>
      <c r="G27" s="137"/>
      <c r="H27" s="137"/>
      <c r="I27" s="137"/>
      <c r="J27" s="137"/>
      <c r="K27" s="137"/>
      <c r="L27" s="137"/>
      <c r="M27" s="137"/>
      <c r="N27" s="137"/>
      <c r="O27" s="137"/>
      <c r="P27" s="137"/>
      <c r="Q27" s="137"/>
      <c r="R27" s="137"/>
    </row>
    <row r="28" spans="1:38" s="133" customFormat="1" ht="27" customHeight="1">
      <c r="A28" s="429" t="s">
        <v>69</v>
      </c>
      <c r="B28" s="432" t="s">
        <v>401</v>
      </c>
      <c r="C28" s="433"/>
      <c r="D28" s="433"/>
      <c r="E28" s="434"/>
      <c r="F28" s="435" t="s">
        <v>71</v>
      </c>
      <c r="G28" s="436"/>
      <c r="H28" s="436"/>
      <c r="I28" s="436"/>
      <c r="J28" s="436"/>
      <c r="K28" s="436"/>
      <c r="L28" s="436"/>
      <c r="M28" s="436"/>
      <c r="N28" s="436"/>
      <c r="O28" s="436"/>
      <c r="P28" s="436"/>
      <c r="Q28" s="436"/>
      <c r="R28" s="437"/>
      <c r="S28" s="79" t="s">
        <v>72</v>
      </c>
      <c r="T28" s="80"/>
      <c r="U28" s="80"/>
      <c r="V28" s="80"/>
      <c r="W28" s="80"/>
      <c r="X28" s="80"/>
      <c r="Y28" s="80"/>
      <c r="Z28" s="80"/>
      <c r="AA28" s="498" t="s">
        <v>72</v>
      </c>
      <c r="AB28" s="499"/>
      <c r="AC28" s="499"/>
      <c r="AD28" s="499"/>
      <c r="AE28" s="81"/>
      <c r="AF28" s="81"/>
      <c r="AG28" s="81"/>
      <c r="AH28" s="81"/>
      <c r="AI28" s="441" t="s">
        <v>73</v>
      </c>
      <c r="AJ28" s="442"/>
      <c r="AK28" s="442"/>
      <c r="AL28" s="442"/>
    </row>
    <row r="29" spans="1:38" s="133" customFormat="1" ht="19.5" customHeight="1">
      <c r="A29" s="430"/>
      <c r="B29" s="445" t="s">
        <v>402</v>
      </c>
      <c r="C29" s="445" t="s">
        <v>403</v>
      </c>
      <c r="D29" s="445" t="s">
        <v>404</v>
      </c>
      <c r="E29" s="445" t="s">
        <v>405</v>
      </c>
      <c r="F29" s="446" t="s">
        <v>78</v>
      </c>
      <c r="G29" s="516" t="s">
        <v>79</v>
      </c>
      <c r="H29" s="517"/>
      <c r="I29" s="517"/>
      <c r="J29" s="517"/>
      <c r="K29" s="517"/>
      <c r="L29" s="517"/>
      <c r="M29" s="517"/>
      <c r="N29" s="517"/>
      <c r="O29" s="518"/>
      <c r="P29" s="519" t="s">
        <v>80</v>
      </c>
      <c r="Q29" s="446" t="s">
        <v>406</v>
      </c>
      <c r="R29" s="446" t="s">
        <v>407</v>
      </c>
      <c r="S29" s="452" t="s">
        <v>83</v>
      </c>
      <c r="T29" s="453"/>
      <c r="U29" s="453"/>
      <c r="V29" s="454"/>
      <c r="W29" s="452" t="s">
        <v>84</v>
      </c>
      <c r="X29" s="453"/>
      <c r="Y29" s="453"/>
      <c r="Z29" s="454"/>
      <c r="AA29" s="452" t="s">
        <v>85</v>
      </c>
      <c r="AB29" s="453"/>
      <c r="AC29" s="453"/>
      <c r="AD29" s="454"/>
      <c r="AE29" s="452" t="s">
        <v>86</v>
      </c>
      <c r="AF29" s="453"/>
      <c r="AG29" s="453"/>
      <c r="AH29" s="454"/>
      <c r="AI29" s="443"/>
      <c r="AJ29" s="444"/>
      <c r="AK29" s="444"/>
      <c r="AL29" s="444"/>
    </row>
    <row r="30" spans="1:38" s="133" customFormat="1" ht="26.55" customHeight="1">
      <c r="A30" s="430"/>
      <c r="B30" s="445"/>
      <c r="C30" s="445"/>
      <c r="D30" s="445"/>
      <c r="E30" s="445"/>
      <c r="F30" s="446"/>
      <c r="G30" s="455" t="s">
        <v>408</v>
      </c>
      <c r="H30" s="455" t="s">
        <v>409</v>
      </c>
      <c r="I30" s="432" t="s">
        <v>410</v>
      </c>
      <c r="J30" s="433"/>
      <c r="K30" s="433"/>
      <c r="L30" s="433"/>
      <c r="M30" s="433"/>
      <c r="N30" s="434"/>
      <c r="O30" s="21" t="s">
        <v>90</v>
      </c>
      <c r="P30" s="519"/>
      <c r="Q30" s="446"/>
      <c r="R30" s="446"/>
      <c r="S30" s="456" t="s">
        <v>91</v>
      </c>
      <c r="T30" s="456" t="s">
        <v>92</v>
      </c>
      <c r="U30" s="456" t="s">
        <v>21</v>
      </c>
      <c r="V30" s="456" t="s">
        <v>93</v>
      </c>
      <c r="W30" s="456" t="s">
        <v>91</v>
      </c>
      <c r="X30" s="456" t="s">
        <v>92</v>
      </c>
      <c r="Y30" s="456" t="s">
        <v>21</v>
      </c>
      <c r="Z30" s="456" t="s">
        <v>93</v>
      </c>
      <c r="AA30" s="456" t="s">
        <v>91</v>
      </c>
      <c r="AB30" s="456" t="s">
        <v>92</v>
      </c>
      <c r="AC30" s="456" t="s">
        <v>21</v>
      </c>
      <c r="AD30" s="458" t="s">
        <v>93</v>
      </c>
      <c r="AE30" s="456" t="s">
        <v>91</v>
      </c>
      <c r="AF30" s="456" t="s">
        <v>92</v>
      </c>
      <c r="AG30" s="456" t="s">
        <v>21</v>
      </c>
      <c r="AH30" s="456" t="s">
        <v>93</v>
      </c>
      <c r="AI30" s="457" t="s">
        <v>94</v>
      </c>
      <c r="AJ30" s="460" t="s">
        <v>95</v>
      </c>
      <c r="AK30" s="460" t="s">
        <v>26</v>
      </c>
      <c r="AL30" s="460" t="s">
        <v>93</v>
      </c>
    </row>
    <row r="31" spans="1:38" s="133" customFormat="1" ht="19.5" customHeight="1">
      <c r="A31" s="430"/>
      <c r="B31" s="561"/>
      <c r="C31" s="561"/>
      <c r="D31" s="561"/>
      <c r="E31" s="561"/>
      <c r="F31" s="446"/>
      <c r="G31" s="447"/>
      <c r="H31" s="447"/>
      <c r="I31" s="21">
        <v>1</v>
      </c>
      <c r="J31" s="21">
        <v>2</v>
      </c>
      <c r="K31" s="21" t="s">
        <v>96</v>
      </c>
      <c r="L31" s="21">
        <v>3</v>
      </c>
      <c r="M31" s="21">
        <v>4</v>
      </c>
      <c r="N31" s="21" t="s">
        <v>97</v>
      </c>
      <c r="O31" s="21" t="s">
        <v>98</v>
      </c>
      <c r="P31" s="520"/>
      <c r="Q31" s="446"/>
      <c r="R31" s="446"/>
      <c r="S31" s="457"/>
      <c r="T31" s="457"/>
      <c r="U31" s="457"/>
      <c r="V31" s="457"/>
      <c r="W31" s="457"/>
      <c r="X31" s="457"/>
      <c r="Y31" s="457"/>
      <c r="Z31" s="457"/>
      <c r="AA31" s="457"/>
      <c r="AB31" s="457"/>
      <c r="AC31" s="457"/>
      <c r="AD31" s="459"/>
      <c r="AE31" s="457"/>
      <c r="AF31" s="457"/>
      <c r="AG31" s="457"/>
      <c r="AH31" s="457"/>
      <c r="AI31" s="465"/>
      <c r="AJ31" s="438"/>
      <c r="AK31" s="438"/>
      <c r="AL31" s="438"/>
    </row>
    <row r="32" spans="1:38" s="133" customFormat="1" ht="36.6" customHeight="1" thickBot="1">
      <c r="A32" s="142">
        <v>1</v>
      </c>
      <c r="B32" s="143">
        <v>0</v>
      </c>
      <c r="C32" s="143">
        <v>0</v>
      </c>
      <c r="D32" s="143">
        <v>0</v>
      </c>
      <c r="E32" s="143">
        <v>0</v>
      </c>
      <c r="F32" s="44" t="s">
        <v>605</v>
      </c>
      <c r="G32" s="40" t="s">
        <v>567</v>
      </c>
      <c r="H32" s="40" t="s">
        <v>606</v>
      </c>
      <c r="I32" s="41">
        <v>25</v>
      </c>
      <c r="J32" s="41">
        <v>25</v>
      </c>
      <c r="K32" s="28">
        <f>I32+J32</f>
        <v>50</v>
      </c>
      <c r="L32" s="41">
        <v>25</v>
      </c>
      <c r="M32" s="41">
        <v>25</v>
      </c>
      <c r="N32" s="28">
        <f>L32+M32</f>
        <v>50</v>
      </c>
      <c r="O32" s="28">
        <f>K32+N32</f>
        <v>100</v>
      </c>
      <c r="P32" s="30"/>
      <c r="Q32" s="34" t="s">
        <v>607</v>
      </c>
      <c r="R32" s="34" t="s">
        <v>608</v>
      </c>
      <c r="S32" s="32">
        <v>25</v>
      </c>
      <c r="T32" s="33">
        <f t="shared" ref="T32:T39" si="0">IF(S32="","No hay ejecución",IF(AND(I32=0),"No hay Programación", S32/I32))</f>
        <v>1</v>
      </c>
      <c r="U32" s="34" t="str">
        <f t="shared" ref="U32:U39" si="1">IF(T32="No hay ejecución","NA",IF(T32&gt;=90%,"De acuerdo con lo programado",IF(T32&gt;=50%,"Atraso Leve",IF(T32&lt;49.99%,"En riesgo en cumplimiento"))))</f>
        <v>De acuerdo con lo programado</v>
      </c>
      <c r="V32" s="34"/>
      <c r="W32" s="32">
        <v>25</v>
      </c>
      <c r="X32" s="33">
        <f>IF(W32="","No hay ejecución",IF(AND(J32=0),"No hay Programación", W32/J32))</f>
        <v>1</v>
      </c>
      <c r="Y32" s="34" t="str">
        <f t="shared" ref="Y32:Y39" si="2">IF(X32="No hay ejecución","NA",IF(X32&gt;=90%,"De acuerdo con lo programado",IF(X32&gt;=50%,"Atraso Leve",IF(X32&lt;49.99%,"En riesgo en cumplimiento"))))</f>
        <v>De acuerdo con lo programado</v>
      </c>
      <c r="Z32" s="34"/>
      <c r="AA32" s="35">
        <v>25</v>
      </c>
      <c r="AB32" s="33">
        <f>IF(AA32="","No hay ejecución",IF(AND(L32=0),"No hay Programación", AA32/L32))</f>
        <v>1</v>
      </c>
      <c r="AC32" s="34" t="str">
        <f t="shared" ref="AC32:AC39" si="3">IF(AB32="No hay ejecución","NA",IF(AB32&gt;=90%,"De acuerdo con lo programado",IF(AB32&gt;=50%,"Atraso Leve",IF(AB32&lt;49.99%,"En riesgo en cumplimiento"))))</f>
        <v>De acuerdo con lo programado</v>
      </c>
      <c r="AD32" s="201"/>
      <c r="AE32" s="32">
        <v>25</v>
      </c>
      <c r="AF32" s="33">
        <f>IF(AE32="","No hay ejecución",IF(AND(M32=0),"No hay Programación", AE32/M32))</f>
        <v>1</v>
      </c>
      <c r="AG32" s="34" t="str">
        <f t="shared" ref="AG32:AG39" si="4">IF(AF32="No hay ejecución","NA",IF(AF32&gt;=90%,"De acuerdo con lo programado",IF(AF32&gt;=50%,"Atraso Leve",IF(AF32&lt;49.99%,"En riesgo en cumplimiento"))))</f>
        <v>De acuerdo con lo programado</v>
      </c>
      <c r="AH32" s="34"/>
      <c r="AI32" s="32">
        <f>AE32+AA32+W32+S32</f>
        <v>100</v>
      </c>
      <c r="AJ32" s="37">
        <f>IF(AI32="","No hay ejecución",IF(AND(O32=0),"No hay Programación", AI32/O32))</f>
        <v>1</v>
      </c>
      <c r="AK32" s="34" t="str">
        <f>IF(AI32="No hay ejecución","NA",IF(AI32&gt;=85%,"Cumplio",IF(AI32&lt;84.99%,"No cumplio")))</f>
        <v>Cumplio</v>
      </c>
      <c r="AL32" s="34"/>
    </row>
    <row r="33" spans="1:38" s="133" customFormat="1" ht="36.6" customHeight="1" thickTop="1" thickBot="1">
      <c r="A33" s="142">
        <f>A32+1</f>
        <v>2</v>
      </c>
      <c r="B33" s="143">
        <v>0</v>
      </c>
      <c r="C33" s="143">
        <v>0</v>
      </c>
      <c r="D33" s="143">
        <v>0</v>
      </c>
      <c r="E33" s="143">
        <v>0</v>
      </c>
      <c r="F33" s="44" t="s">
        <v>609</v>
      </c>
      <c r="G33" s="40" t="s">
        <v>610</v>
      </c>
      <c r="H33" s="40" t="s">
        <v>611</v>
      </c>
      <c r="I33" s="41">
        <v>1</v>
      </c>
      <c r="J33" s="41">
        <v>0</v>
      </c>
      <c r="K33" s="28">
        <f t="shared" ref="K33:K39" si="5">I33+J33</f>
        <v>1</v>
      </c>
      <c r="L33" s="41">
        <v>0</v>
      </c>
      <c r="M33" s="41">
        <v>0</v>
      </c>
      <c r="N33" s="28">
        <f t="shared" ref="N33:N39" si="6">L33+M33</f>
        <v>0</v>
      </c>
      <c r="O33" s="28">
        <f t="shared" ref="O33:O39" si="7">K33+N33</f>
        <v>1</v>
      </c>
      <c r="P33" s="30"/>
      <c r="Q33" s="34" t="s">
        <v>607</v>
      </c>
      <c r="R33" s="34" t="s">
        <v>612</v>
      </c>
      <c r="S33" s="32">
        <v>1</v>
      </c>
      <c r="T33" s="33">
        <f t="shared" si="0"/>
        <v>1</v>
      </c>
      <c r="U33" s="34" t="str">
        <f t="shared" si="1"/>
        <v>De acuerdo con lo programado</v>
      </c>
      <c r="V33" s="34"/>
      <c r="W33" s="32">
        <v>0</v>
      </c>
      <c r="X33" s="33" t="str">
        <f t="shared" ref="X33:X39" si="8">IF(W33="","No hay ejecución",IF(AND(J33=0),"No hay Programación", W33/J33))</f>
        <v>No hay Programación</v>
      </c>
      <c r="Y33" s="34" t="str">
        <f t="shared" si="2"/>
        <v>De acuerdo con lo programado</v>
      </c>
      <c r="Z33" s="34"/>
      <c r="AA33" s="35">
        <v>0</v>
      </c>
      <c r="AB33" s="33" t="str">
        <f t="shared" ref="AB33:AB39" si="9">IF(AA33="","No hay ejecución",IF(AND(L33=0),"No hay Programación", AA33/L33))</f>
        <v>No hay Programación</v>
      </c>
      <c r="AC33" s="34" t="str">
        <f t="shared" si="3"/>
        <v>De acuerdo con lo programado</v>
      </c>
      <c r="AD33" s="201" t="s">
        <v>613</v>
      </c>
      <c r="AE33" s="32">
        <v>1</v>
      </c>
      <c r="AF33" s="33" t="str">
        <f t="shared" ref="AF33:AF39" si="10">IF(AE33="","No hay ejecución",IF(AND(M33=0),"No hay Programación", AE33/M33))</f>
        <v>No hay Programación</v>
      </c>
      <c r="AG33" s="34" t="str">
        <f t="shared" si="4"/>
        <v>De acuerdo con lo programado</v>
      </c>
      <c r="AH33" s="34"/>
      <c r="AI33" s="32">
        <v>1</v>
      </c>
      <c r="AJ33" s="37">
        <f t="shared" ref="AJ33:AJ41" si="11">IF(AI33="","No hay ejecución",IF(AND(O33=0),"No hay Programación", AI33/O33))</f>
        <v>1</v>
      </c>
      <c r="AK33" s="34" t="str">
        <f t="shared" ref="AK33:AK39" si="12">IF(AI33="No hay ejecución","NA",IF(AI33&gt;=85%,"Cumplio",IF(AI33&lt;84.99%,"No cumplio")))</f>
        <v>Cumplio</v>
      </c>
      <c r="AL33" s="34"/>
    </row>
    <row r="34" spans="1:38" s="133" customFormat="1" ht="36.6" customHeight="1" thickTop="1" thickBot="1">
      <c r="A34" s="142">
        <f t="shared" ref="A34:A39" si="13">A33+1</f>
        <v>3</v>
      </c>
      <c r="B34" s="143">
        <v>0</v>
      </c>
      <c r="C34" s="143">
        <v>0</v>
      </c>
      <c r="D34" s="143">
        <v>0</v>
      </c>
      <c r="E34" s="143">
        <v>0</v>
      </c>
      <c r="F34" s="44" t="s">
        <v>614</v>
      </c>
      <c r="G34" s="40" t="s">
        <v>113</v>
      </c>
      <c r="H34" s="40" t="s">
        <v>611</v>
      </c>
      <c r="I34" s="41">
        <v>0</v>
      </c>
      <c r="J34" s="41">
        <v>0</v>
      </c>
      <c r="K34" s="28">
        <f t="shared" si="5"/>
        <v>0</v>
      </c>
      <c r="L34" s="41">
        <v>0</v>
      </c>
      <c r="M34" s="41">
        <v>1</v>
      </c>
      <c r="N34" s="28">
        <f t="shared" si="6"/>
        <v>1</v>
      </c>
      <c r="O34" s="28">
        <f t="shared" si="7"/>
        <v>1</v>
      </c>
      <c r="P34" s="30"/>
      <c r="Q34" s="34" t="s">
        <v>607</v>
      </c>
      <c r="R34" s="34" t="s">
        <v>615</v>
      </c>
      <c r="S34" s="32">
        <v>0</v>
      </c>
      <c r="T34" s="33" t="str">
        <f t="shared" si="0"/>
        <v>No hay Programación</v>
      </c>
      <c r="U34" s="34" t="str">
        <f t="shared" si="1"/>
        <v>De acuerdo con lo programado</v>
      </c>
      <c r="V34" s="34"/>
      <c r="W34" s="32">
        <v>0</v>
      </c>
      <c r="X34" s="33" t="str">
        <f t="shared" si="8"/>
        <v>No hay Programación</v>
      </c>
      <c r="Y34" s="34" t="str">
        <f t="shared" si="2"/>
        <v>De acuerdo con lo programado</v>
      </c>
      <c r="Z34" s="34"/>
      <c r="AA34" s="35">
        <v>1</v>
      </c>
      <c r="AB34" s="33" t="str">
        <f t="shared" si="9"/>
        <v>No hay Programación</v>
      </c>
      <c r="AC34" s="34" t="str">
        <f t="shared" si="3"/>
        <v>De acuerdo con lo programado</v>
      </c>
      <c r="AD34" s="201" t="s">
        <v>616</v>
      </c>
      <c r="AE34" s="32">
        <v>1</v>
      </c>
      <c r="AF34" s="33">
        <f t="shared" si="10"/>
        <v>1</v>
      </c>
      <c r="AG34" s="34" t="str">
        <f t="shared" si="4"/>
        <v>De acuerdo con lo programado</v>
      </c>
      <c r="AH34" s="34"/>
      <c r="AI34" s="32">
        <f t="shared" ref="AI34:AI39" si="14">AE34+AA34+W34+S34</f>
        <v>2</v>
      </c>
      <c r="AJ34" s="37">
        <f t="shared" si="11"/>
        <v>2</v>
      </c>
      <c r="AK34" s="34" t="str">
        <f t="shared" si="12"/>
        <v>Cumplio</v>
      </c>
      <c r="AL34" s="34"/>
    </row>
    <row r="35" spans="1:38" s="133" customFormat="1" ht="36.6" customHeight="1" thickTop="1" thickBot="1">
      <c r="A35" s="142">
        <f t="shared" si="13"/>
        <v>4</v>
      </c>
      <c r="B35" s="143">
        <v>0</v>
      </c>
      <c r="C35" s="143">
        <v>0</v>
      </c>
      <c r="D35" s="143">
        <v>0</v>
      </c>
      <c r="E35" s="143">
        <v>0</v>
      </c>
      <c r="F35" s="44" t="s">
        <v>617</v>
      </c>
      <c r="G35" s="40" t="s">
        <v>499</v>
      </c>
      <c r="H35" s="40" t="s">
        <v>287</v>
      </c>
      <c r="I35" s="41">
        <v>0</v>
      </c>
      <c r="J35" s="41">
        <v>0</v>
      </c>
      <c r="K35" s="28">
        <f t="shared" si="5"/>
        <v>0</v>
      </c>
      <c r="L35" s="41">
        <v>1</v>
      </c>
      <c r="M35" s="41">
        <v>0</v>
      </c>
      <c r="N35" s="28">
        <f t="shared" si="6"/>
        <v>1</v>
      </c>
      <c r="O35" s="28">
        <f t="shared" si="7"/>
        <v>1</v>
      </c>
      <c r="P35" s="30"/>
      <c r="Q35" s="34" t="s">
        <v>607</v>
      </c>
      <c r="R35" s="34" t="s">
        <v>618</v>
      </c>
      <c r="S35" s="32">
        <v>0</v>
      </c>
      <c r="T35" s="33" t="str">
        <f t="shared" si="0"/>
        <v>No hay Programación</v>
      </c>
      <c r="U35" s="34" t="str">
        <f t="shared" si="1"/>
        <v>De acuerdo con lo programado</v>
      </c>
      <c r="V35" s="34"/>
      <c r="W35" s="32">
        <v>0</v>
      </c>
      <c r="X35" s="33" t="str">
        <f t="shared" si="8"/>
        <v>No hay Programación</v>
      </c>
      <c r="Y35" s="34" t="str">
        <f t="shared" si="2"/>
        <v>De acuerdo con lo programado</v>
      </c>
      <c r="Z35" s="34"/>
      <c r="AA35" s="35">
        <v>1</v>
      </c>
      <c r="AB35" s="33">
        <f t="shared" si="9"/>
        <v>1</v>
      </c>
      <c r="AC35" s="34" t="str">
        <f t="shared" si="3"/>
        <v>De acuerdo con lo programado</v>
      </c>
      <c r="AD35" s="201"/>
      <c r="AE35" s="32">
        <v>1</v>
      </c>
      <c r="AF35" s="33" t="str">
        <f t="shared" si="10"/>
        <v>No hay Programación</v>
      </c>
      <c r="AG35" s="34" t="str">
        <f t="shared" si="4"/>
        <v>De acuerdo con lo programado</v>
      </c>
      <c r="AH35" s="34"/>
      <c r="AI35" s="32">
        <f t="shared" si="14"/>
        <v>2</v>
      </c>
      <c r="AJ35" s="37">
        <f t="shared" si="11"/>
        <v>2</v>
      </c>
      <c r="AK35" s="34" t="str">
        <f t="shared" si="12"/>
        <v>Cumplio</v>
      </c>
      <c r="AL35" s="34"/>
    </row>
    <row r="36" spans="1:38" s="133" customFormat="1" ht="36.6" customHeight="1" thickTop="1" thickBot="1">
      <c r="A36" s="142">
        <f t="shared" si="13"/>
        <v>5</v>
      </c>
      <c r="B36" s="143">
        <v>0</v>
      </c>
      <c r="C36" s="143">
        <v>0</v>
      </c>
      <c r="D36" s="143">
        <v>0</v>
      </c>
      <c r="E36" s="143">
        <v>0</v>
      </c>
      <c r="F36" s="44" t="s">
        <v>619</v>
      </c>
      <c r="G36" s="40" t="s">
        <v>499</v>
      </c>
      <c r="H36" s="40" t="s">
        <v>352</v>
      </c>
      <c r="I36" s="41">
        <v>0</v>
      </c>
      <c r="J36" s="41">
        <v>1</v>
      </c>
      <c r="K36" s="28">
        <f t="shared" si="5"/>
        <v>1</v>
      </c>
      <c r="L36" s="41">
        <v>0</v>
      </c>
      <c r="M36" s="41">
        <v>0</v>
      </c>
      <c r="N36" s="28">
        <f t="shared" si="6"/>
        <v>0</v>
      </c>
      <c r="O36" s="28">
        <f t="shared" si="7"/>
        <v>1</v>
      </c>
      <c r="P36" s="30"/>
      <c r="Q36" s="34" t="s">
        <v>607</v>
      </c>
      <c r="R36" s="34" t="s">
        <v>620</v>
      </c>
      <c r="S36" s="32">
        <v>0</v>
      </c>
      <c r="T36" s="33" t="str">
        <f t="shared" si="0"/>
        <v>No hay Programación</v>
      </c>
      <c r="U36" s="34" t="str">
        <f t="shared" si="1"/>
        <v>De acuerdo con lo programado</v>
      </c>
      <c r="V36" s="34"/>
      <c r="W36" s="32">
        <v>0</v>
      </c>
      <c r="X36" s="33">
        <f t="shared" si="8"/>
        <v>0</v>
      </c>
      <c r="Y36" s="34" t="str">
        <f t="shared" si="2"/>
        <v>En riesgo en cumplimiento</v>
      </c>
      <c r="Z36" s="34" t="s">
        <v>621</v>
      </c>
      <c r="AA36" s="35">
        <v>1</v>
      </c>
      <c r="AB36" s="33" t="str">
        <f t="shared" si="9"/>
        <v>No hay Programación</v>
      </c>
      <c r="AC36" s="34" t="str">
        <f t="shared" si="3"/>
        <v>De acuerdo con lo programado</v>
      </c>
      <c r="AD36" s="201"/>
      <c r="AE36" s="32">
        <v>1</v>
      </c>
      <c r="AF36" s="33" t="str">
        <f t="shared" si="10"/>
        <v>No hay Programación</v>
      </c>
      <c r="AG36" s="34" t="str">
        <f t="shared" si="4"/>
        <v>De acuerdo con lo programado</v>
      </c>
      <c r="AH36" s="34"/>
      <c r="AI36" s="32">
        <f t="shared" si="14"/>
        <v>2</v>
      </c>
      <c r="AJ36" s="37">
        <f t="shared" si="11"/>
        <v>2</v>
      </c>
      <c r="AK36" s="34" t="str">
        <f t="shared" si="12"/>
        <v>Cumplio</v>
      </c>
      <c r="AL36" s="34"/>
    </row>
    <row r="37" spans="1:38" s="133" customFormat="1" ht="36.6" customHeight="1" thickTop="1" thickBot="1">
      <c r="A37" s="142">
        <f t="shared" si="13"/>
        <v>6</v>
      </c>
      <c r="B37" s="143">
        <v>0</v>
      </c>
      <c r="C37" s="143">
        <v>0</v>
      </c>
      <c r="D37" s="143">
        <v>0</v>
      </c>
      <c r="E37" s="143">
        <v>0</v>
      </c>
      <c r="F37" s="44" t="s">
        <v>622</v>
      </c>
      <c r="G37" s="40" t="s">
        <v>499</v>
      </c>
      <c r="H37" s="40" t="s">
        <v>490</v>
      </c>
      <c r="I37" s="41">
        <v>0</v>
      </c>
      <c r="J37" s="41">
        <v>1</v>
      </c>
      <c r="K37" s="28">
        <f t="shared" si="5"/>
        <v>1</v>
      </c>
      <c r="L37" s="41">
        <v>0</v>
      </c>
      <c r="M37" s="41">
        <v>0</v>
      </c>
      <c r="N37" s="28">
        <f t="shared" si="6"/>
        <v>0</v>
      </c>
      <c r="O37" s="28">
        <f t="shared" si="7"/>
        <v>1</v>
      </c>
      <c r="P37" s="30"/>
      <c r="Q37" s="34" t="s">
        <v>607</v>
      </c>
      <c r="R37" s="34" t="s">
        <v>620</v>
      </c>
      <c r="S37" s="32">
        <v>0</v>
      </c>
      <c r="T37" s="33" t="str">
        <f t="shared" si="0"/>
        <v>No hay Programación</v>
      </c>
      <c r="U37" s="34" t="str">
        <f t="shared" si="1"/>
        <v>De acuerdo con lo programado</v>
      </c>
      <c r="V37" s="34"/>
      <c r="W37" s="32">
        <v>0</v>
      </c>
      <c r="X37" s="33">
        <f t="shared" si="8"/>
        <v>0</v>
      </c>
      <c r="Y37" s="34" t="str">
        <f t="shared" si="2"/>
        <v>En riesgo en cumplimiento</v>
      </c>
      <c r="Z37" s="34" t="s">
        <v>621</v>
      </c>
      <c r="AA37" s="35">
        <v>1</v>
      </c>
      <c r="AB37" s="33" t="str">
        <f t="shared" si="9"/>
        <v>No hay Programación</v>
      </c>
      <c r="AC37" s="34" t="str">
        <f t="shared" si="3"/>
        <v>De acuerdo con lo programado</v>
      </c>
      <c r="AD37" s="201"/>
      <c r="AE37" s="32">
        <v>1</v>
      </c>
      <c r="AF37" s="33" t="str">
        <f t="shared" si="10"/>
        <v>No hay Programación</v>
      </c>
      <c r="AG37" s="34" t="str">
        <f t="shared" si="4"/>
        <v>De acuerdo con lo programado</v>
      </c>
      <c r="AH37" s="34"/>
      <c r="AI37" s="32">
        <f t="shared" si="14"/>
        <v>2</v>
      </c>
      <c r="AJ37" s="37">
        <f t="shared" si="11"/>
        <v>2</v>
      </c>
      <c r="AK37" s="34" t="str">
        <f t="shared" si="12"/>
        <v>Cumplio</v>
      </c>
      <c r="AL37" s="34"/>
    </row>
    <row r="38" spans="1:38" s="133" customFormat="1" ht="36.6" customHeight="1" thickTop="1" thickBot="1">
      <c r="A38" s="142">
        <f t="shared" si="13"/>
        <v>7</v>
      </c>
      <c r="B38" s="143">
        <v>0</v>
      </c>
      <c r="C38" s="143">
        <v>0</v>
      </c>
      <c r="D38" s="143">
        <v>0</v>
      </c>
      <c r="E38" s="143">
        <v>0</v>
      </c>
      <c r="F38" s="44" t="s">
        <v>623</v>
      </c>
      <c r="G38" s="40" t="s">
        <v>624</v>
      </c>
      <c r="H38" s="40" t="s">
        <v>611</v>
      </c>
      <c r="I38" s="41">
        <v>0</v>
      </c>
      <c r="J38" s="41">
        <v>0</v>
      </c>
      <c r="K38" s="28">
        <f t="shared" si="5"/>
        <v>0</v>
      </c>
      <c r="L38" s="41">
        <v>0</v>
      </c>
      <c r="M38" s="41">
        <v>1</v>
      </c>
      <c r="N38" s="28">
        <f t="shared" si="6"/>
        <v>1</v>
      </c>
      <c r="O38" s="28">
        <f t="shared" si="7"/>
        <v>1</v>
      </c>
      <c r="P38" s="30"/>
      <c r="Q38" s="34" t="s">
        <v>607</v>
      </c>
      <c r="R38" s="34" t="s">
        <v>625</v>
      </c>
      <c r="S38" s="32">
        <v>0</v>
      </c>
      <c r="T38" s="33" t="str">
        <f t="shared" si="0"/>
        <v>No hay Programación</v>
      </c>
      <c r="U38" s="34" t="str">
        <f t="shared" si="1"/>
        <v>De acuerdo con lo programado</v>
      </c>
      <c r="V38" s="34"/>
      <c r="W38" s="32">
        <v>0</v>
      </c>
      <c r="X38" s="33" t="str">
        <f t="shared" si="8"/>
        <v>No hay Programación</v>
      </c>
      <c r="Y38" s="34" t="str">
        <f t="shared" si="2"/>
        <v>De acuerdo con lo programado</v>
      </c>
      <c r="Z38" s="34"/>
      <c r="AA38" s="35">
        <v>0</v>
      </c>
      <c r="AB38" s="33" t="str">
        <f t="shared" si="9"/>
        <v>No hay Programación</v>
      </c>
      <c r="AC38" s="34" t="str">
        <f t="shared" si="3"/>
        <v>De acuerdo con lo programado</v>
      </c>
      <c r="AD38" s="201"/>
      <c r="AE38" s="32">
        <v>0</v>
      </c>
      <c r="AF38" s="33">
        <f t="shared" si="10"/>
        <v>0</v>
      </c>
      <c r="AG38" s="34" t="str">
        <f t="shared" si="4"/>
        <v>En riesgo en cumplimiento</v>
      </c>
      <c r="AH38" s="34"/>
      <c r="AI38" s="32">
        <f t="shared" si="14"/>
        <v>0</v>
      </c>
      <c r="AJ38" s="37">
        <f t="shared" si="11"/>
        <v>0</v>
      </c>
      <c r="AK38" s="34" t="str">
        <f t="shared" si="12"/>
        <v>No cumplio</v>
      </c>
      <c r="AL38" s="34"/>
    </row>
    <row r="39" spans="1:38" s="133" customFormat="1" ht="36.6" customHeight="1" thickTop="1" thickBot="1">
      <c r="A39" s="142">
        <f t="shared" si="13"/>
        <v>8</v>
      </c>
      <c r="B39" s="143">
        <v>0</v>
      </c>
      <c r="C39" s="143">
        <v>0</v>
      </c>
      <c r="D39" s="143">
        <v>0</v>
      </c>
      <c r="E39" s="143">
        <v>0</v>
      </c>
      <c r="F39" s="44" t="s">
        <v>626</v>
      </c>
      <c r="G39" s="40" t="s">
        <v>499</v>
      </c>
      <c r="H39" s="40" t="s">
        <v>611</v>
      </c>
      <c r="I39" s="41">
        <v>1</v>
      </c>
      <c r="J39" s="41">
        <v>1</v>
      </c>
      <c r="K39" s="28">
        <f t="shared" si="5"/>
        <v>2</v>
      </c>
      <c r="L39" s="41">
        <v>1</v>
      </c>
      <c r="M39" s="41">
        <v>1</v>
      </c>
      <c r="N39" s="28">
        <f t="shared" si="6"/>
        <v>2</v>
      </c>
      <c r="O39" s="28">
        <f t="shared" si="7"/>
        <v>4</v>
      </c>
      <c r="P39" s="30"/>
      <c r="Q39" s="34" t="s">
        <v>607</v>
      </c>
      <c r="R39" s="34" t="s">
        <v>627</v>
      </c>
      <c r="S39" s="32">
        <v>1</v>
      </c>
      <c r="T39" s="33">
        <f t="shared" si="0"/>
        <v>1</v>
      </c>
      <c r="U39" s="34" t="str">
        <f t="shared" si="1"/>
        <v>De acuerdo con lo programado</v>
      </c>
      <c r="V39" s="34"/>
      <c r="W39" s="32">
        <v>1</v>
      </c>
      <c r="X39" s="33">
        <f t="shared" si="8"/>
        <v>1</v>
      </c>
      <c r="Y39" s="34" t="str">
        <f t="shared" si="2"/>
        <v>De acuerdo con lo programado</v>
      </c>
      <c r="Z39" s="34"/>
      <c r="AA39" s="35">
        <v>1</v>
      </c>
      <c r="AB39" s="33">
        <f t="shared" si="9"/>
        <v>1</v>
      </c>
      <c r="AC39" s="34" t="str">
        <f t="shared" si="3"/>
        <v>De acuerdo con lo programado</v>
      </c>
      <c r="AD39" s="201"/>
      <c r="AE39" s="32">
        <v>1</v>
      </c>
      <c r="AF39" s="33">
        <f t="shared" si="10"/>
        <v>1</v>
      </c>
      <c r="AG39" s="34" t="str">
        <f t="shared" si="4"/>
        <v>De acuerdo con lo programado</v>
      </c>
      <c r="AH39" s="34"/>
      <c r="AI39" s="32">
        <f t="shared" si="14"/>
        <v>4</v>
      </c>
      <c r="AJ39" s="37">
        <f t="shared" si="11"/>
        <v>1</v>
      </c>
      <c r="AK39" s="34" t="str">
        <f t="shared" si="12"/>
        <v>Cumplio</v>
      </c>
      <c r="AL39" s="34"/>
    </row>
    <row r="40" spans="1:38" s="133" customFormat="1" ht="15" customHeight="1" thickTop="1" thickBot="1">
      <c r="A40" s="202" t="s">
        <v>510</v>
      </c>
      <c r="B40" s="202"/>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3"/>
      <c r="AB40" s="202"/>
      <c r="AC40" s="202"/>
      <c r="AD40" s="204"/>
      <c r="AE40" s="202"/>
      <c r="AF40" s="202"/>
      <c r="AG40" s="202"/>
      <c r="AH40" s="202"/>
      <c r="AI40" s="202"/>
      <c r="AJ40" s="202"/>
      <c r="AK40" s="34"/>
      <c r="AL40" s="202"/>
    </row>
    <row r="41" spans="1:38" s="133" customFormat="1" ht="40.5" customHeight="1" thickTop="1" thickBot="1">
      <c r="A41" s="142">
        <f>A39+1</f>
        <v>9</v>
      </c>
      <c r="B41" s="143">
        <v>0</v>
      </c>
      <c r="C41" s="143">
        <v>0</v>
      </c>
      <c r="D41" s="143">
        <v>0</v>
      </c>
      <c r="E41" s="143">
        <v>0</v>
      </c>
      <c r="F41" s="44" t="s">
        <v>628</v>
      </c>
      <c r="G41" s="40" t="s">
        <v>587</v>
      </c>
      <c r="H41" s="40" t="s">
        <v>611</v>
      </c>
      <c r="I41" s="41">
        <v>0</v>
      </c>
      <c r="J41" s="41">
        <v>0</v>
      </c>
      <c r="K41" s="28">
        <f t="shared" ref="K41" si="15">I41+J41</f>
        <v>0</v>
      </c>
      <c r="L41" s="41">
        <v>0</v>
      </c>
      <c r="M41" s="41">
        <v>0</v>
      </c>
      <c r="N41" s="28">
        <f t="shared" ref="N41" si="16">L41+M41</f>
        <v>0</v>
      </c>
      <c r="O41" s="28">
        <f t="shared" ref="O41" si="17">K41+N41</f>
        <v>0</v>
      </c>
      <c r="P41" s="30"/>
      <c r="Q41" s="34" t="s">
        <v>607</v>
      </c>
      <c r="R41" s="34" t="s">
        <v>629</v>
      </c>
      <c r="S41" s="32">
        <v>0</v>
      </c>
      <c r="T41" s="33" t="str">
        <f t="shared" ref="T41" si="18">IF(S41="","No hay ejecución",IF(AND(I41=0),"No hay Programación", S41/I41))</f>
        <v>No hay Programación</v>
      </c>
      <c r="U41" s="34" t="str">
        <f>IF(T41="No hay ejecución","NA",IF(T41&gt;=90%,"De acuerdo con lo programado",IF(T41&gt;=50%,"Atraso Leve",IF(T41&lt;49.99%,"En riesgo en cumplimiento"))))</f>
        <v>De acuerdo con lo programado</v>
      </c>
      <c r="V41" s="34"/>
      <c r="W41" s="32">
        <v>0</v>
      </c>
      <c r="X41" s="33" t="str">
        <f t="shared" ref="X41" si="19">IF(W41="","No hay ejecución",IF(AND(J41=0),"No hay Programación", W41/J41))</f>
        <v>No hay Programación</v>
      </c>
      <c r="Y41" s="34" t="str">
        <f>IF(X41="No hay ejecución","NA",IF(X41&gt;=90%,"De acuerdo con lo programado",IF(X41&gt;=50%,"Atraso Leve",IF(X41&lt;49.99%,"En riesgo en cumplimiento"))))</f>
        <v>De acuerdo con lo programado</v>
      </c>
      <c r="Z41" s="34"/>
      <c r="AA41" s="35">
        <v>0</v>
      </c>
      <c r="AB41" s="33" t="str">
        <f>IF(AA41="","No hay ejecución",IF(AND(L41=0),"No hay Programación", AA41/L41))</f>
        <v>No hay Programación</v>
      </c>
      <c r="AC41" s="34" t="str">
        <f>IF(AB41="No hay ejecución","NA",IF(AB41&gt;=90%,"De acuerdo con lo programado",IF(AB41&gt;=50%,"Atraso Leve",IF(AB41&lt;49.99%,"En riesgo en cumplimiento"))))</f>
        <v>De acuerdo con lo programado</v>
      </c>
      <c r="AD41" s="201"/>
      <c r="AE41" s="32">
        <v>0</v>
      </c>
      <c r="AF41" s="33" t="str">
        <f t="shared" ref="AF41" si="20">IF(AE41="","No hay ejecución",IF(AND(M41=0),"No hay Programación", AE41/M41))</f>
        <v>No hay Programación</v>
      </c>
      <c r="AG41" s="34" t="str">
        <f>IF(AF41="No hay ejecución","NA",IF(AF41&gt;=90%,"De acuerdo con lo programado",IF(AF41&gt;=50%,"Atraso Leve",IF(AF41&lt;49.99%,"En riesgo en cumplimiento"))))</f>
        <v>De acuerdo con lo programado</v>
      </c>
      <c r="AH41" s="34"/>
      <c r="AI41" s="32">
        <f t="shared" ref="AI41" si="21">AE41+AA41+W41+S41</f>
        <v>0</v>
      </c>
      <c r="AJ41" s="37" t="str">
        <f t="shared" si="11"/>
        <v>No hay Programación</v>
      </c>
      <c r="AK41" s="34" t="str">
        <f t="shared" ref="AK41" si="22">IF(AJ41="No hay ejecución","NA",IF(AJ41&gt;=90%,"Cumplio",IF(AJ41&lt;89.99%,"No cumplio")))</f>
        <v>Cumplio</v>
      </c>
      <c r="AL41" s="34"/>
    </row>
    <row r="42" spans="1:38" s="133" customFormat="1" ht="10.8" thickTop="1" thickBot="1">
      <c r="A42" s="205"/>
      <c r="B42" s="205"/>
      <c r="C42" s="205"/>
      <c r="D42" s="205"/>
      <c r="E42" s="205"/>
      <c r="F42" s="206"/>
      <c r="G42" s="51"/>
      <c r="H42" s="51"/>
      <c r="I42" s="52"/>
      <c r="J42" s="52"/>
      <c r="K42" s="52"/>
      <c r="L42" s="52"/>
      <c r="M42" s="52"/>
      <c r="N42" s="52"/>
      <c r="O42" s="52"/>
      <c r="P42" s="52"/>
      <c r="Q42" s="52"/>
      <c r="R42" s="52"/>
      <c r="AD42" s="163"/>
    </row>
    <row r="43" spans="1:38" s="133" customFormat="1" ht="10.5" customHeight="1" thickTop="1" thickBot="1">
      <c r="A43" s="562" t="s">
        <v>168</v>
      </c>
      <c r="B43" s="563"/>
      <c r="C43" s="563"/>
      <c r="D43" s="563"/>
      <c r="E43" s="563"/>
      <c r="F43" s="207" t="s">
        <v>607</v>
      </c>
      <c r="G43" s="55"/>
      <c r="H43" s="55"/>
      <c r="I43" s="52"/>
      <c r="J43" s="52"/>
      <c r="K43" s="52"/>
      <c r="L43" s="52"/>
      <c r="M43" s="52"/>
      <c r="N43" s="52"/>
      <c r="O43" s="52"/>
      <c r="P43" s="52"/>
      <c r="Q43" s="52"/>
      <c r="R43" s="52"/>
    </row>
    <row r="44" spans="1:38" s="133" customFormat="1" ht="10.8" thickTop="1" thickBot="1">
      <c r="A44" s="208"/>
      <c r="B44" s="208"/>
      <c r="C44" s="208"/>
      <c r="D44" s="208"/>
      <c r="E44" s="208"/>
      <c r="F44" s="165"/>
      <c r="G44" s="55"/>
      <c r="H44" s="55"/>
      <c r="I44" s="52"/>
      <c r="J44" s="52"/>
      <c r="K44" s="52"/>
      <c r="L44" s="52"/>
      <c r="M44" s="52"/>
      <c r="N44" s="52"/>
      <c r="O44" s="52"/>
      <c r="P44" s="52"/>
      <c r="Q44" s="52"/>
      <c r="R44" s="52"/>
    </row>
    <row r="45" spans="1:38" s="133" customFormat="1" ht="12" customHeight="1" thickTop="1" thickBot="1">
      <c r="A45" s="564" t="s">
        <v>170</v>
      </c>
      <c r="B45" s="565"/>
      <c r="C45" s="565"/>
      <c r="D45" s="565"/>
      <c r="E45" s="565"/>
      <c r="F45" s="207" t="s">
        <v>630</v>
      </c>
      <c r="G45" s="55"/>
      <c r="H45" s="55"/>
      <c r="I45" s="52"/>
      <c r="J45" s="52"/>
      <c r="K45" s="52"/>
      <c r="L45" s="52"/>
      <c r="M45" s="52"/>
      <c r="N45" s="52"/>
      <c r="O45" s="52"/>
      <c r="P45" s="52"/>
      <c r="Q45" s="52"/>
      <c r="R45" s="52"/>
    </row>
    <row r="46" spans="1:38" s="133" customFormat="1" ht="10.8" thickTop="1" thickBot="1">
      <c r="A46" s="59"/>
      <c r="B46" s="59"/>
      <c r="C46" s="59"/>
      <c r="D46" s="59"/>
      <c r="E46" s="59"/>
      <c r="F46" s="64"/>
      <c r="G46" s="55"/>
      <c r="H46" s="55"/>
      <c r="I46" s="52"/>
      <c r="J46" s="52"/>
      <c r="K46" s="52"/>
      <c r="L46" s="52"/>
      <c r="M46" s="52"/>
      <c r="N46" s="52"/>
      <c r="O46" s="52"/>
      <c r="P46" s="52"/>
      <c r="Q46" s="52"/>
      <c r="R46" s="52"/>
    </row>
    <row r="47" spans="1:38" s="133" customFormat="1" ht="10.8" thickTop="1" thickBot="1">
      <c r="A47" s="209" t="s">
        <v>171</v>
      </c>
      <c r="B47" s="205"/>
      <c r="C47" s="210"/>
      <c r="D47" s="205"/>
      <c r="E47" s="205"/>
      <c r="F47" s="206"/>
      <c r="G47" s="55"/>
      <c r="H47" s="55"/>
      <c r="I47" s="52"/>
      <c r="J47" s="52"/>
      <c r="K47" s="52"/>
      <c r="L47" s="52"/>
      <c r="M47" s="52"/>
      <c r="N47" s="52"/>
      <c r="O47" s="52"/>
      <c r="P47" s="52"/>
      <c r="Q47" s="52"/>
      <c r="R47" s="52"/>
    </row>
    <row r="48" spans="1:38" s="133" customFormat="1" ht="13.2" customHeight="1" thickTop="1" thickBot="1">
      <c r="A48" s="209">
        <v>1</v>
      </c>
      <c r="B48" s="205" t="s">
        <v>172</v>
      </c>
      <c r="C48" s="210"/>
      <c r="D48" s="205"/>
      <c r="E48" s="205"/>
      <c r="F48" s="206"/>
      <c r="G48" s="55"/>
      <c r="H48" s="55"/>
      <c r="I48" s="52"/>
      <c r="J48" s="52"/>
      <c r="K48" s="52"/>
      <c r="L48" s="52"/>
      <c r="M48" s="52"/>
      <c r="N48" s="52"/>
      <c r="O48" s="52"/>
      <c r="P48" s="52"/>
      <c r="Q48" s="52"/>
      <c r="R48" s="52"/>
    </row>
    <row r="49" spans="1:18" s="133" customFormat="1" ht="13.2" customHeight="1" thickTop="1" thickBot="1">
      <c r="A49" s="209">
        <v>2</v>
      </c>
      <c r="B49" s="205" t="s">
        <v>523</v>
      </c>
      <c r="C49" s="210"/>
      <c r="D49" s="205"/>
      <c r="E49" s="205"/>
      <c r="F49" s="206"/>
      <c r="G49" s="55"/>
      <c r="H49" s="55"/>
      <c r="I49" s="52"/>
      <c r="J49" s="52"/>
      <c r="K49" s="52"/>
      <c r="L49" s="52"/>
      <c r="M49" s="52"/>
      <c r="N49" s="52"/>
      <c r="O49" s="52"/>
      <c r="P49" s="52"/>
      <c r="Q49" s="52"/>
      <c r="R49" s="52"/>
    </row>
    <row r="50" spans="1:18" s="133" customFormat="1" ht="13.2" customHeight="1" thickTop="1" thickBot="1">
      <c r="A50" s="209">
        <v>3</v>
      </c>
      <c r="B50" s="205" t="s">
        <v>174</v>
      </c>
      <c r="C50" s="211"/>
      <c r="D50" s="205"/>
      <c r="E50" s="205"/>
      <c r="F50" s="206"/>
      <c r="G50" s="208"/>
      <c r="H50" s="208"/>
      <c r="I50" s="52"/>
      <c r="J50" s="52"/>
      <c r="K50" s="52"/>
      <c r="L50" s="52"/>
      <c r="M50" s="52"/>
      <c r="N50" s="52"/>
      <c r="O50" s="52"/>
      <c r="P50" s="52"/>
      <c r="Q50" s="52"/>
      <c r="R50" s="52"/>
    </row>
    <row r="51" spans="1:18" s="133" customFormat="1" ht="13.2" customHeight="1" thickTop="1" thickBot="1">
      <c r="A51" s="209">
        <v>4</v>
      </c>
      <c r="B51" s="205" t="s">
        <v>175</v>
      </c>
      <c r="C51" s="211"/>
      <c r="D51" s="205"/>
      <c r="E51" s="205"/>
      <c r="F51" s="206"/>
      <c r="G51" s="51"/>
      <c r="H51" s="51"/>
      <c r="I51" s="52"/>
      <c r="J51" s="212"/>
      <c r="K51" s="52"/>
      <c r="L51" s="52"/>
      <c r="M51" s="52"/>
      <c r="N51" s="52"/>
      <c r="O51" s="52"/>
      <c r="P51" s="52"/>
      <c r="Q51" s="52"/>
      <c r="R51" s="52"/>
    </row>
    <row r="52" spans="1:18" s="133" customFormat="1" ht="13.2" customHeight="1" thickTop="1" thickBot="1">
      <c r="A52" s="209">
        <v>5</v>
      </c>
      <c r="B52" s="205" t="s">
        <v>524</v>
      </c>
      <c r="C52" s="211"/>
      <c r="D52" s="205"/>
      <c r="E52" s="205"/>
      <c r="F52" s="206"/>
      <c r="G52" s="51"/>
      <c r="H52" s="51"/>
      <c r="I52" s="52"/>
      <c r="J52" s="52"/>
      <c r="K52" s="52"/>
      <c r="L52" s="52"/>
      <c r="M52" s="52"/>
      <c r="N52" s="52"/>
      <c r="O52" s="52"/>
      <c r="P52" s="52"/>
      <c r="Q52" s="52"/>
      <c r="R52" s="52"/>
    </row>
    <row r="53" spans="1:18" s="133" customFormat="1" ht="13.2" customHeight="1" thickTop="1">
      <c r="A53" s="209">
        <v>6</v>
      </c>
      <c r="B53" s="208" t="s">
        <v>177</v>
      </c>
      <c r="C53" s="211"/>
      <c r="D53" s="205"/>
      <c r="E53" s="205"/>
      <c r="F53" s="206"/>
      <c r="G53" s="55"/>
      <c r="H53" s="55"/>
      <c r="I53" s="60"/>
      <c r="J53" s="60"/>
      <c r="K53" s="60"/>
      <c r="L53" s="60"/>
      <c r="M53" s="60"/>
      <c r="N53" s="60"/>
      <c r="O53" s="60"/>
      <c r="P53" s="60"/>
      <c r="Q53" s="60"/>
      <c r="R53" s="60"/>
    </row>
    <row r="54" spans="1:18" s="133" customFormat="1" ht="13.2" customHeight="1">
      <c r="A54" s="209">
        <v>7</v>
      </c>
      <c r="B54" s="205" t="s">
        <v>178</v>
      </c>
      <c r="C54" s="137"/>
      <c r="D54" s="205"/>
      <c r="E54" s="205"/>
      <c r="F54" s="206"/>
      <c r="G54" s="55"/>
      <c r="H54" s="55"/>
      <c r="I54" s="60"/>
      <c r="J54" s="60"/>
      <c r="K54" s="60"/>
      <c r="L54" s="60"/>
      <c r="M54" s="60"/>
      <c r="N54" s="60"/>
      <c r="O54" s="60"/>
      <c r="P54" s="60"/>
      <c r="Q54" s="60"/>
      <c r="R54" s="60"/>
    </row>
    <row r="55" spans="1:18" s="171" customFormat="1" ht="13.2" customHeight="1">
      <c r="A55" s="209">
        <v>8</v>
      </c>
      <c r="B55" s="213" t="s">
        <v>179</v>
      </c>
      <c r="C55" s="205"/>
      <c r="D55" s="208"/>
      <c r="E55" s="208"/>
      <c r="F55" s="206"/>
      <c r="G55" s="55"/>
      <c r="H55" s="55"/>
      <c r="I55" s="60"/>
      <c r="J55" s="60"/>
      <c r="K55" s="60"/>
      <c r="L55" s="60"/>
      <c r="M55" s="60"/>
      <c r="N55" s="60"/>
      <c r="O55" s="60"/>
      <c r="P55" s="60"/>
      <c r="Q55" s="60"/>
      <c r="R55" s="60"/>
    </row>
    <row r="56" spans="1:18" s="133" customFormat="1" ht="13.2" customHeight="1">
      <c r="A56" s="209">
        <v>9</v>
      </c>
      <c r="B56" s="213" t="s">
        <v>180</v>
      </c>
      <c r="C56" s="205"/>
      <c r="D56" s="205"/>
      <c r="E56" s="205"/>
      <c r="F56" s="206"/>
      <c r="G56" s="55"/>
      <c r="H56" s="55"/>
      <c r="I56" s="60"/>
      <c r="J56" s="60"/>
      <c r="K56" s="60"/>
      <c r="L56" s="60"/>
      <c r="M56" s="60"/>
      <c r="N56" s="60"/>
      <c r="O56" s="60"/>
      <c r="P56" s="60"/>
      <c r="Q56" s="60"/>
      <c r="R56" s="60"/>
    </row>
    <row r="57" spans="1:18" s="133" customFormat="1" ht="13.2" hidden="1" customHeight="1">
      <c r="A57" s="209">
        <v>10</v>
      </c>
      <c r="B57" s="213" t="s">
        <v>181</v>
      </c>
      <c r="C57" s="205"/>
      <c r="D57" s="205"/>
      <c r="E57" s="205"/>
      <c r="F57" s="206"/>
      <c r="G57" s="55"/>
      <c r="H57" s="55"/>
      <c r="I57" s="60"/>
      <c r="J57" s="60"/>
      <c r="K57" s="60"/>
      <c r="L57" s="60"/>
      <c r="M57" s="60"/>
      <c r="N57" s="60"/>
      <c r="O57" s="60"/>
      <c r="P57" s="60"/>
      <c r="Q57" s="60"/>
      <c r="R57" s="60"/>
    </row>
    <row r="58" spans="1:18" s="133" customFormat="1" ht="13.2" customHeight="1">
      <c r="A58" s="209">
        <v>10</v>
      </c>
      <c r="B58" s="213" t="s">
        <v>182</v>
      </c>
      <c r="C58" s="205"/>
      <c r="D58" s="205"/>
      <c r="E58" s="205"/>
      <c r="F58" s="206"/>
      <c r="G58" s="55"/>
      <c r="H58" s="55"/>
      <c r="I58" s="60"/>
      <c r="J58" s="60"/>
      <c r="K58" s="60"/>
      <c r="L58" s="60"/>
      <c r="M58" s="60"/>
      <c r="N58" s="60"/>
      <c r="O58" s="60"/>
      <c r="P58" s="60"/>
      <c r="Q58" s="60"/>
      <c r="R58" s="60"/>
    </row>
    <row r="59" spans="1:18" s="133" customFormat="1" ht="13.2" customHeight="1">
      <c r="A59" s="209">
        <v>11</v>
      </c>
      <c r="B59" s="205" t="s">
        <v>183</v>
      </c>
      <c r="C59" s="205"/>
      <c r="D59" s="205"/>
      <c r="E59" s="205"/>
      <c r="F59" s="206"/>
      <c r="G59" s="55"/>
      <c r="H59" s="55"/>
      <c r="I59" s="60"/>
      <c r="J59" s="60"/>
      <c r="K59" s="60"/>
      <c r="L59" s="60"/>
      <c r="M59" s="60"/>
      <c r="N59" s="60"/>
      <c r="O59" s="60"/>
      <c r="P59" s="60"/>
      <c r="Q59" s="60"/>
      <c r="R59" s="60"/>
    </row>
    <row r="60" spans="1:18" s="133" customFormat="1" ht="13.2" customHeight="1">
      <c r="A60" s="209">
        <v>12</v>
      </c>
      <c r="B60" s="213" t="s">
        <v>184</v>
      </c>
      <c r="C60" s="205"/>
      <c r="D60" s="205"/>
      <c r="E60" s="205"/>
      <c r="F60" s="206"/>
      <c r="G60" s="55"/>
      <c r="H60" s="55"/>
      <c r="I60" s="60"/>
      <c r="J60" s="60"/>
      <c r="K60" s="60"/>
      <c r="L60" s="60"/>
      <c r="M60" s="60"/>
      <c r="N60" s="60"/>
      <c r="O60" s="60"/>
      <c r="P60" s="60"/>
      <c r="Q60" s="60"/>
      <c r="R60" s="60"/>
    </row>
    <row r="61" spans="1:18" s="133" customFormat="1" ht="10.199999999999999" thickBot="1">
      <c r="A61" s="208"/>
      <c r="B61" s="137"/>
      <c r="C61" s="208"/>
      <c r="D61" s="208"/>
      <c r="E61" s="208"/>
      <c r="F61" s="165"/>
      <c r="G61" s="70"/>
      <c r="H61" s="70"/>
      <c r="I61" s="70"/>
      <c r="J61" s="70"/>
      <c r="K61" s="70"/>
      <c r="L61" s="70"/>
      <c r="M61" s="70"/>
      <c r="N61" s="70"/>
      <c r="O61" s="70"/>
      <c r="P61" s="70"/>
      <c r="Q61" s="70"/>
      <c r="R61" s="70"/>
    </row>
    <row r="62" spans="1:18" ht="15" thickTop="1"/>
  </sheetData>
  <protectedRanges>
    <protectedRange sqref="AL32:AL41" name="Rango3"/>
    <protectedRange sqref="AH32:AH41" name="Rango2"/>
    <protectedRange sqref="AE32:AE41" name="Rango1"/>
  </protectedRanges>
  <mergeCells count="58">
    <mergeCell ref="A43:E43"/>
    <mergeCell ref="A45:E45"/>
    <mergeCell ref="AH30:AH31"/>
    <mergeCell ref="AI30:AI31"/>
    <mergeCell ref="AJ30:AJ31"/>
    <mergeCell ref="X30:X31"/>
    <mergeCell ref="Y30:Y31"/>
    <mergeCell ref="Z30:Z31"/>
    <mergeCell ref="AA30:AA31"/>
    <mergeCell ref="AB30:AB31"/>
    <mergeCell ref="S30:S31"/>
    <mergeCell ref="T30:T31"/>
    <mergeCell ref="U30:U31"/>
    <mergeCell ref="V30:V31"/>
    <mergeCell ref="W30:W31"/>
    <mergeCell ref="AK30:AK31"/>
    <mergeCell ref="AL30:AL31"/>
    <mergeCell ref="AC30:AC31"/>
    <mergeCell ref="AD30:AD31"/>
    <mergeCell ref="AE30:AE31"/>
    <mergeCell ref="AF30:AF31"/>
    <mergeCell ref="AG30:AG31"/>
    <mergeCell ref="AA28:AD28"/>
    <mergeCell ref="AI28:AL29"/>
    <mergeCell ref="B29:B31"/>
    <mergeCell ref="C29:C31"/>
    <mergeCell ref="D29:D31"/>
    <mergeCell ref="E29:E31"/>
    <mergeCell ref="F29:F31"/>
    <mergeCell ref="G29:O29"/>
    <mergeCell ref="P29:P31"/>
    <mergeCell ref="Q29:Q31"/>
    <mergeCell ref="R29:R31"/>
    <mergeCell ref="S29:V29"/>
    <mergeCell ref="W29:Z29"/>
    <mergeCell ref="AA29:AD29"/>
    <mergeCell ref="AE29:AH29"/>
    <mergeCell ref="G30:G31"/>
    <mergeCell ref="A25:E25"/>
    <mergeCell ref="A26:E26"/>
    <mergeCell ref="A28:A31"/>
    <mergeCell ref="B28:E28"/>
    <mergeCell ref="F28:R28"/>
    <mergeCell ref="H30:H31"/>
    <mergeCell ref="I30:N30"/>
    <mergeCell ref="A18:E18"/>
    <mergeCell ref="G18:Q20"/>
    <mergeCell ref="A19:E19"/>
    <mergeCell ref="A23:E23"/>
    <mergeCell ref="A24:E24"/>
    <mergeCell ref="A11:B11"/>
    <mergeCell ref="A12:A14"/>
    <mergeCell ref="A4:D4"/>
    <mergeCell ref="A5:A7"/>
    <mergeCell ref="B5:B7"/>
    <mergeCell ref="C5:C7"/>
    <mergeCell ref="D5:D7"/>
    <mergeCell ref="B12:B1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70383-407B-44E3-A435-F32E612B8610}">
  <sheetPr filterMode="1"/>
  <dimension ref="A1:AL113"/>
  <sheetViews>
    <sheetView showGridLines="0" topLeftCell="B27" workbookViewId="0">
      <selection activeCell="C38" activeCellId="1" sqref="O38 C38"/>
    </sheetView>
  </sheetViews>
  <sheetFormatPr baseColWidth="10" defaultColWidth="11.44140625" defaultRowHeight="14.4"/>
  <cols>
    <col min="1" max="1" width="27.77734375" customWidth="1"/>
    <col min="2" max="2" width="22.21875" customWidth="1"/>
    <col min="3" max="3" width="23.21875" customWidth="1"/>
    <col min="4" max="4" width="14.44140625" customWidth="1"/>
    <col min="17" max="17" width="20.5546875" customWidth="1"/>
  </cols>
  <sheetData>
    <row r="1" spans="1:4" hidden="1">
      <c r="A1" s="3"/>
      <c r="B1" s="4"/>
      <c r="C1" s="4"/>
      <c r="D1" s="4"/>
    </row>
    <row r="2" spans="1:4" hidden="1">
      <c r="A2" s="3"/>
      <c r="B2" s="4"/>
      <c r="C2" s="4"/>
      <c r="D2" s="4"/>
    </row>
    <row r="3" spans="1:4" ht="15" hidden="1" thickBot="1">
      <c r="A3" s="3"/>
      <c r="B3" s="4"/>
      <c r="C3" s="4"/>
      <c r="D3" s="4"/>
    </row>
    <row r="4" spans="1:4" hidden="1">
      <c r="A4" s="475" t="s">
        <v>631</v>
      </c>
      <c r="B4" s="476"/>
      <c r="C4" s="476"/>
      <c r="D4" s="477"/>
    </row>
    <row r="5" spans="1:4" ht="14.55" hidden="1" customHeight="1">
      <c r="A5" s="473" t="s">
        <v>55</v>
      </c>
      <c r="B5" s="478" t="s">
        <v>6</v>
      </c>
      <c r="C5" s="474" t="s">
        <v>56</v>
      </c>
      <c r="D5" s="479" t="s">
        <v>603</v>
      </c>
    </row>
    <row r="6" spans="1:4" hidden="1">
      <c r="A6" s="473"/>
      <c r="B6" s="478"/>
      <c r="C6" s="474"/>
      <c r="D6" s="479"/>
    </row>
    <row r="7" spans="1:4" hidden="1">
      <c r="A7" s="473"/>
      <c r="B7" s="478"/>
      <c r="C7" s="474"/>
      <c r="D7" s="479"/>
    </row>
    <row r="8" spans="1:4" ht="15" hidden="1" thickBot="1">
      <c r="A8" s="1">
        <v>54</v>
      </c>
      <c r="B8" s="2">
        <v>0</v>
      </c>
      <c r="C8" s="2">
        <v>3</v>
      </c>
      <c r="D8" s="6">
        <f>SUM(A8:C8)</f>
        <v>57</v>
      </c>
    </row>
    <row r="9" spans="1:4" hidden="1"/>
    <row r="10" spans="1:4" ht="15" hidden="1" thickBot="1"/>
    <row r="11" spans="1:4" hidden="1">
      <c r="A11" s="471" t="s">
        <v>58</v>
      </c>
      <c r="B11" s="472"/>
    </row>
    <row r="12" spans="1:4" hidden="1">
      <c r="A12" s="473" t="s">
        <v>59</v>
      </c>
      <c r="B12" s="474" t="s">
        <v>60</v>
      </c>
    </row>
    <row r="13" spans="1:4" hidden="1">
      <c r="A13" s="473"/>
      <c r="B13" s="474"/>
    </row>
    <row r="14" spans="1:4" hidden="1">
      <c r="A14" s="473"/>
      <c r="B14" s="474"/>
    </row>
    <row r="15" spans="1:4" ht="15" hidden="1" thickBot="1">
      <c r="A15" s="1">
        <v>48</v>
      </c>
      <c r="B15" s="2">
        <v>9</v>
      </c>
    </row>
    <row r="19" spans="1:38" s="133" customFormat="1" ht="15.6">
      <c r="A19" s="513" t="s">
        <v>61</v>
      </c>
      <c r="B19" s="513"/>
      <c r="C19" s="513"/>
      <c r="D19" s="513"/>
      <c r="E19" s="513"/>
      <c r="F19" s="200"/>
      <c r="G19" s="513"/>
      <c r="H19" s="513"/>
      <c r="I19" s="513"/>
      <c r="J19" s="513"/>
      <c r="K19" s="513"/>
      <c r="L19" s="513"/>
      <c r="M19" s="513"/>
      <c r="N19" s="513"/>
      <c r="O19" s="513"/>
      <c r="P19" s="513"/>
      <c r="Q19" s="513"/>
      <c r="R19" s="137"/>
    </row>
    <row r="20" spans="1:38" s="133" customFormat="1" ht="12" customHeight="1">
      <c r="A20" s="559" t="s">
        <v>62</v>
      </c>
      <c r="B20" s="559"/>
      <c r="C20" s="559"/>
      <c r="D20" s="559"/>
      <c r="E20" s="559"/>
      <c r="F20" s="136"/>
      <c r="G20" s="513"/>
      <c r="H20" s="513"/>
      <c r="I20" s="513"/>
      <c r="J20" s="513"/>
      <c r="K20" s="513"/>
      <c r="L20" s="513"/>
      <c r="M20" s="513"/>
      <c r="N20" s="513"/>
      <c r="O20" s="513"/>
      <c r="P20" s="513"/>
      <c r="Q20" s="513"/>
      <c r="R20" s="137"/>
    </row>
    <row r="21" spans="1:38" s="133" customFormat="1" ht="10.050000000000001" customHeight="1">
      <c r="A21" s="137"/>
      <c r="B21" s="137"/>
      <c r="C21" s="137"/>
      <c r="D21" s="137"/>
      <c r="E21" s="137"/>
      <c r="F21" s="16"/>
      <c r="G21" s="513"/>
      <c r="H21" s="513"/>
      <c r="I21" s="513"/>
      <c r="J21" s="513"/>
      <c r="K21" s="513"/>
      <c r="L21" s="513"/>
      <c r="M21" s="513"/>
      <c r="N21" s="513"/>
      <c r="O21" s="513"/>
      <c r="P21" s="513"/>
      <c r="Q21" s="513"/>
      <c r="R21" s="137"/>
    </row>
    <row r="22" spans="1:38" s="133" customFormat="1" ht="9.6">
      <c r="A22" s="137"/>
      <c r="B22" s="137"/>
      <c r="C22" s="137"/>
      <c r="D22" s="137"/>
      <c r="E22" s="137"/>
      <c r="F22" s="16"/>
      <c r="G22" s="137"/>
      <c r="H22" s="137"/>
      <c r="I22" s="137"/>
      <c r="J22" s="137"/>
      <c r="K22" s="137"/>
      <c r="L22" s="137"/>
      <c r="M22" s="137"/>
      <c r="N22" s="137"/>
      <c r="O22" s="137"/>
      <c r="P22" s="137"/>
      <c r="Q22" s="137"/>
      <c r="R22" s="137"/>
    </row>
    <row r="23" spans="1:38" s="133" customFormat="1" ht="9.6">
      <c r="A23" s="137"/>
      <c r="B23" s="137"/>
      <c r="C23" s="137"/>
      <c r="D23" s="137"/>
      <c r="E23" s="137"/>
      <c r="F23" s="16"/>
      <c r="G23" s="137"/>
      <c r="H23" s="137"/>
      <c r="I23" s="137"/>
      <c r="J23" s="137"/>
      <c r="K23" s="137"/>
      <c r="L23" s="137"/>
      <c r="M23" s="137"/>
      <c r="N23" s="137"/>
      <c r="O23" s="137"/>
      <c r="P23" s="137"/>
      <c r="Q23" s="137"/>
      <c r="R23" s="137"/>
    </row>
    <row r="24" spans="1:38" s="133" customFormat="1" ht="10.199999999999999">
      <c r="A24" s="560" t="s">
        <v>63</v>
      </c>
      <c r="B24" s="560"/>
      <c r="C24" s="560"/>
      <c r="D24" s="560"/>
      <c r="E24" s="560"/>
      <c r="F24" s="20">
        <v>2024</v>
      </c>
      <c r="G24" s="137"/>
      <c r="H24" s="137"/>
      <c r="I24" s="137"/>
      <c r="J24" s="137"/>
      <c r="K24" s="137"/>
      <c r="L24" s="137"/>
      <c r="M24" s="137"/>
      <c r="N24" s="137"/>
      <c r="O24" s="137"/>
      <c r="P24" s="137"/>
      <c r="Q24" s="137"/>
      <c r="R24" s="137"/>
    </row>
    <row r="25" spans="1:38" s="133" customFormat="1" ht="10.199999999999999">
      <c r="A25" s="560" t="s">
        <v>64</v>
      </c>
      <c r="B25" s="560"/>
      <c r="C25" s="560"/>
      <c r="D25" s="560"/>
      <c r="E25" s="560"/>
      <c r="F25" s="138">
        <v>169</v>
      </c>
      <c r="G25" s="137"/>
      <c r="H25" s="137"/>
      <c r="I25" s="137"/>
      <c r="J25" s="137"/>
      <c r="K25" s="137"/>
      <c r="L25" s="137"/>
      <c r="M25" s="137"/>
      <c r="N25" s="137"/>
      <c r="O25" s="137"/>
      <c r="P25" s="137"/>
      <c r="Q25" s="137"/>
      <c r="R25" s="137"/>
    </row>
    <row r="26" spans="1:38" s="133" customFormat="1" ht="19.2">
      <c r="A26" s="560" t="s">
        <v>65</v>
      </c>
      <c r="B26" s="560"/>
      <c r="C26" s="560"/>
      <c r="D26" s="560"/>
      <c r="E26" s="560"/>
      <c r="F26" s="138" t="s">
        <v>632</v>
      </c>
      <c r="G26" s="137"/>
      <c r="H26" s="137"/>
      <c r="I26" s="137"/>
      <c r="J26" s="137"/>
      <c r="K26" s="137"/>
      <c r="L26" s="137"/>
      <c r="M26" s="137"/>
      <c r="N26" s="137"/>
      <c r="O26" s="137"/>
      <c r="P26" s="137"/>
      <c r="Q26" s="137"/>
      <c r="R26" s="137"/>
    </row>
    <row r="27" spans="1:38" s="133" customFormat="1" ht="28.8">
      <c r="A27" s="560" t="s">
        <v>67</v>
      </c>
      <c r="B27" s="560"/>
      <c r="C27" s="560"/>
      <c r="D27" s="560"/>
      <c r="E27" s="560"/>
      <c r="F27" s="138" t="s">
        <v>633</v>
      </c>
      <c r="G27" s="137"/>
      <c r="H27" s="137"/>
      <c r="I27" s="137"/>
      <c r="J27" s="137"/>
      <c r="K27" s="137"/>
      <c r="L27" s="137"/>
      <c r="M27" s="137"/>
      <c r="N27" s="137"/>
      <c r="O27" s="137"/>
      <c r="P27" s="137"/>
      <c r="Q27" s="137"/>
      <c r="R27" s="137"/>
    </row>
    <row r="28" spans="1:38" s="133" customFormat="1" ht="19.5" customHeight="1">
      <c r="A28" s="137"/>
      <c r="B28" s="137"/>
      <c r="C28" s="137"/>
      <c r="D28" s="137"/>
      <c r="E28" s="137"/>
      <c r="F28" s="16"/>
      <c r="G28" s="137"/>
      <c r="H28" s="137"/>
      <c r="I28" s="137"/>
      <c r="J28" s="137"/>
      <c r="K28" s="137"/>
      <c r="L28" s="137"/>
      <c r="M28" s="137"/>
      <c r="N28" s="137"/>
      <c r="O28" s="137"/>
      <c r="P28" s="137"/>
      <c r="Q28" s="137"/>
      <c r="R28" s="137"/>
    </row>
    <row r="29" spans="1:38" s="133" customFormat="1" ht="27" customHeight="1">
      <c r="A29" s="429" t="s">
        <v>69</v>
      </c>
      <c r="B29" s="432" t="s">
        <v>401</v>
      </c>
      <c r="C29" s="433"/>
      <c r="D29" s="433"/>
      <c r="E29" s="434"/>
      <c r="F29" s="435" t="s">
        <v>71</v>
      </c>
      <c r="G29" s="436"/>
      <c r="H29" s="436"/>
      <c r="I29" s="436"/>
      <c r="J29" s="436"/>
      <c r="K29" s="436"/>
      <c r="L29" s="436"/>
      <c r="M29" s="436"/>
      <c r="N29" s="436"/>
      <c r="O29" s="436"/>
      <c r="P29" s="436"/>
      <c r="Q29" s="436"/>
      <c r="R29" s="437"/>
      <c r="S29" s="139" t="s">
        <v>72</v>
      </c>
      <c r="T29" s="140"/>
      <c r="U29" s="140"/>
      <c r="V29" s="140"/>
      <c r="W29" s="140"/>
      <c r="X29" s="140"/>
      <c r="Y29" s="140"/>
      <c r="Z29" s="140"/>
      <c r="AA29" s="498" t="s">
        <v>72</v>
      </c>
      <c r="AB29" s="499"/>
      <c r="AC29" s="499"/>
      <c r="AD29" s="499"/>
      <c r="AE29" s="140"/>
      <c r="AF29" s="140"/>
      <c r="AG29" s="140"/>
      <c r="AH29" s="141"/>
      <c r="AI29" s="441" t="s">
        <v>73</v>
      </c>
      <c r="AJ29" s="442"/>
      <c r="AK29" s="442"/>
      <c r="AL29" s="442"/>
    </row>
    <row r="30" spans="1:38" s="133" customFormat="1" ht="19.5" customHeight="1">
      <c r="A30" s="430"/>
      <c r="B30" s="445" t="s">
        <v>402</v>
      </c>
      <c r="C30" s="445" t="s">
        <v>403</v>
      </c>
      <c r="D30" s="445" t="s">
        <v>404</v>
      </c>
      <c r="E30" s="445" t="s">
        <v>405</v>
      </c>
      <c r="F30" s="446" t="s">
        <v>78</v>
      </c>
      <c r="G30" s="516" t="s">
        <v>79</v>
      </c>
      <c r="H30" s="517"/>
      <c r="I30" s="517"/>
      <c r="J30" s="517"/>
      <c r="K30" s="517"/>
      <c r="L30" s="517"/>
      <c r="M30" s="517"/>
      <c r="N30" s="517"/>
      <c r="O30" s="518"/>
      <c r="P30" s="519" t="s">
        <v>80</v>
      </c>
      <c r="Q30" s="446" t="s">
        <v>406</v>
      </c>
      <c r="R30" s="446" t="s">
        <v>407</v>
      </c>
      <c r="S30" s="452" t="s">
        <v>83</v>
      </c>
      <c r="T30" s="453"/>
      <c r="U30" s="453"/>
      <c r="V30" s="454"/>
      <c r="W30" s="452" t="s">
        <v>84</v>
      </c>
      <c r="X30" s="453"/>
      <c r="Y30" s="453"/>
      <c r="Z30" s="454"/>
      <c r="AA30" s="452" t="s">
        <v>85</v>
      </c>
      <c r="AB30" s="453"/>
      <c r="AC30" s="453"/>
      <c r="AD30" s="454"/>
      <c r="AE30" s="452" t="s">
        <v>86</v>
      </c>
      <c r="AF30" s="453"/>
      <c r="AG30" s="453"/>
      <c r="AH30" s="454"/>
      <c r="AI30" s="443"/>
      <c r="AJ30" s="444"/>
      <c r="AK30" s="444"/>
      <c r="AL30" s="444"/>
    </row>
    <row r="31" spans="1:38" s="133" customFormat="1" ht="26.55" hidden="1" customHeight="1">
      <c r="A31" s="430"/>
      <c r="B31" s="445"/>
      <c r="C31" s="445"/>
      <c r="D31" s="445"/>
      <c r="E31" s="445"/>
      <c r="F31" s="446"/>
      <c r="G31" s="455" t="s">
        <v>408</v>
      </c>
      <c r="H31" s="455" t="s">
        <v>409</v>
      </c>
      <c r="I31" s="432" t="s">
        <v>410</v>
      </c>
      <c r="J31" s="433"/>
      <c r="K31" s="433"/>
      <c r="L31" s="433"/>
      <c r="M31" s="433"/>
      <c r="N31" s="434"/>
      <c r="O31" s="21" t="s">
        <v>90</v>
      </c>
      <c r="P31" s="519"/>
      <c r="Q31" s="446"/>
      <c r="R31" s="446"/>
      <c r="S31" s="456" t="s">
        <v>91</v>
      </c>
      <c r="T31" s="456" t="s">
        <v>92</v>
      </c>
      <c r="U31" s="456" t="s">
        <v>21</v>
      </c>
      <c r="V31" s="456" t="s">
        <v>93</v>
      </c>
      <c r="W31" s="456" t="s">
        <v>91</v>
      </c>
      <c r="X31" s="456" t="s">
        <v>92</v>
      </c>
      <c r="Y31" s="456" t="s">
        <v>21</v>
      </c>
      <c r="Z31" s="456" t="s">
        <v>93</v>
      </c>
      <c r="AA31" s="456" t="s">
        <v>91</v>
      </c>
      <c r="AB31" s="456" t="s">
        <v>92</v>
      </c>
      <c r="AC31" s="456" t="s">
        <v>21</v>
      </c>
      <c r="AD31" s="456" t="s">
        <v>93</v>
      </c>
      <c r="AE31" s="456" t="s">
        <v>91</v>
      </c>
      <c r="AF31" s="456" t="s">
        <v>92</v>
      </c>
      <c r="AG31" s="456" t="s">
        <v>21</v>
      </c>
      <c r="AH31" s="456" t="s">
        <v>93</v>
      </c>
      <c r="AI31" s="457" t="s">
        <v>94</v>
      </c>
      <c r="AJ31" s="460" t="s">
        <v>95</v>
      </c>
      <c r="AK31" s="460" t="s">
        <v>26</v>
      </c>
      <c r="AL31" s="460" t="s">
        <v>93</v>
      </c>
    </row>
    <row r="32" spans="1:38" s="133" customFormat="1" ht="19.5" hidden="1" customHeight="1">
      <c r="A32" s="431"/>
      <c r="B32" s="445"/>
      <c r="C32" s="445"/>
      <c r="D32" s="445"/>
      <c r="E32" s="445"/>
      <c r="F32" s="447"/>
      <c r="G32" s="447"/>
      <c r="H32" s="447"/>
      <c r="I32" s="22">
        <v>1</v>
      </c>
      <c r="J32" s="22">
        <v>2</v>
      </c>
      <c r="K32" s="22" t="s">
        <v>96</v>
      </c>
      <c r="L32" s="22">
        <v>3</v>
      </c>
      <c r="M32" s="22">
        <v>4</v>
      </c>
      <c r="N32" s="22" t="s">
        <v>97</v>
      </c>
      <c r="O32" s="22" t="s">
        <v>98</v>
      </c>
      <c r="P32" s="520"/>
      <c r="Q32" s="447"/>
      <c r="R32" s="447"/>
      <c r="S32" s="457"/>
      <c r="T32" s="457"/>
      <c r="U32" s="457"/>
      <c r="V32" s="457"/>
      <c r="W32" s="457"/>
      <c r="X32" s="457"/>
      <c r="Y32" s="457"/>
      <c r="Z32" s="457"/>
      <c r="AA32" s="457"/>
      <c r="AB32" s="457"/>
      <c r="AC32" s="457"/>
      <c r="AD32" s="457"/>
      <c r="AE32" s="457"/>
      <c r="AF32" s="457"/>
      <c r="AG32" s="457"/>
      <c r="AH32" s="457"/>
      <c r="AI32" s="465"/>
      <c r="AJ32" s="438"/>
      <c r="AK32" s="438"/>
      <c r="AL32" s="438"/>
    </row>
    <row r="33" spans="1:38" s="133" customFormat="1" ht="51" customHeight="1" thickBot="1">
      <c r="A33" s="142">
        <v>1</v>
      </c>
      <c r="B33" s="143">
        <v>0</v>
      </c>
      <c r="C33" s="143">
        <v>0</v>
      </c>
      <c r="D33" s="143">
        <v>0</v>
      </c>
      <c r="E33" s="143">
        <v>0</v>
      </c>
      <c r="F33" s="44" t="s">
        <v>634</v>
      </c>
      <c r="G33" s="40" t="s">
        <v>100</v>
      </c>
      <c r="H33" s="40" t="s">
        <v>297</v>
      </c>
      <c r="I33" s="41">
        <v>0</v>
      </c>
      <c r="J33" s="41">
        <v>0</v>
      </c>
      <c r="K33" s="214">
        <f>I33+J33</f>
        <v>0</v>
      </c>
      <c r="L33" s="41">
        <v>0</v>
      </c>
      <c r="M33" s="196">
        <v>1</v>
      </c>
      <c r="N33" s="214">
        <f>L33+M33</f>
        <v>1</v>
      </c>
      <c r="O33" s="214">
        <f>K33+N33</f>
        <v>1</v>
      </c>
      <c r="P33" s="30"/>
      <c r="Q33" s="396" t="s">
        <v>635</v>
      </c>
      <c r="R33" s="34"/>
      <c r="S33" s="32">
        <v>0</v>
      </c>
      <c r="T33" s="33" t="str">
        <f>IF(S33="","No hay ejecución",IF(AND(I33=0),"No hay Programación", S33/I33))</f>
        <v>No hay Programación</v>
      </c>
      <c r="U33" s="34" t="str">
        <f t="shared" ref="U33:U90" si="0">IF(T33="No hay ejecución","NA",IF(T33&gt;=90%,"De acuerdo con lo programado",IF(T33&gt;=50%,"Atraso Leve",IF(T33&lt;49.99%,"En riesgo en cumplimiento"))))</f>
        <v>De acuerdo con lo programado</v>
      </c>
      <c r="V33" s="34"/>
      <c r="W33" s="32">
        <v>0</v>
      </c>
      <c r="X33" s="33" t="str">
        <f>IF(W33="","No hay ejecución",IF(AND(J33=0),"No hay Programación", W33/J33))</f>
        <v>No hay Programación</v>
      </c>
      <c r="Y33" s="34" t="str">
        <f t="shared" ref="Y33:Y90" si="1">IF(X33="No hay ejecución","NA",IF(X33&gt;=90%,"De acuerdo con lo programado",IF(X33&gt;=50%,"Atraso Leve",IF(X33&lt;49.99%,"En riesgo en cumplimiento"))))</f>
        <v>De acuerdo con lo programado</v>
      </c>
      <c r="Z33" s="34"/>
      <c r="AA33" s="35">
        <v>0</v>
      </c>
      <c r="AB33" s="33" t="str">
        <f>IF(AA33="","No hay ejecución",IF(AND(L33=0),"No hay Programación", AA33/L33))</f>
        <v>No hay Programación</v>
      </c>
      <c r="AC33" s="34" t="str">
        <f>IF(AB33="No hay ejecución","NA",IF(AB33&gt;=90%,"De acuerdo con lo programado",IF(AB33&gt;=50%,"Atraso Leve",IF(AB33&lt;49.99%,"En riesgo en cumplimiento"))))</f>
        <v>De acuerdo con lo programado</v>
      </c>
      <c r="AD33" s="36"/>
      <c r="AE33" s="32">
        <v>1</v>
      </c>
      <c r="AF33" s="33">
        <f>IF(AE33="","No hay ejecución",IF(AND(M33=0),"No hay Programación", AE33/M33))</f>
        <v>1</v>
      </c>
      <c r="AG33" s="34" t="str">
        <f t="shared" ref="AG33:AG90" si="2">IF(AF33="No hay ejecución","NA",IF(AF33&gt;=90%,"De acuerdo con lo programado",IF(AF33&gt;=50%,"Atraso Leve",IF(AF33&lt;49.99%,"En riesgo en cumplimiento"))))</f>
        <v>De acuerdo con lo programado</v>
      </c>
      <c r="AH33" s="34"/>
      <c r="AI33" s="32">
        <f>AE33+AA33+W33+S33</f>
        <v>1</v>
      </c>
      <c r="AJ33" s="37">
        <f>IF(AI33="","No hay ejecución",IF(AND(O33=0),"No hay Programación", AI33/O33))</f>
        <v>1</v>
      </c>
      <c r="AK33" s="34" t="str">
        <f>IF(AJ33="No hay ejecución","NA",IF(AJ33&gt;=85%,"Cumplio",IF(AJ33&lt;84.99%,"No cumplio")))</f>
        <v>Cumplio</v>
      </c>
      <c r="AL33" s="34"/>
    </row>
    <row r="34" spans="1:38" s="133" customFormat="1" ht="51" customHeight="1" thickTop="1" thickBot="1">
      <c r="A34" s="142">
        <f>A33+1</f>
        <v>2</v>
      </c>
      <c r="B34" s="143">
        <v>0</v>
      </c>
      <c r="C34" s="143">
        <v>0</v>
      </c>
      <c r="D34" s="143">
        <v>0</v>
      </c>
      <c r="E34" s="143">
        <v>0</v>
      </c>
      <c r="F34" s="44" t="s">
        <v>636</v>
      </c>
      <c r="G34" s="40" t="s">
        <v>100</v>
      </c>
      <c r="H34" s="40" t="s">
        <v>297</v>
      </c>
      <c r="I34" s="41">
        <v>0</v>
      </c>
      <c r="J34" s="196">
        <v>1</v>
      </c>
      <c r="K34" s="214">
        <f t="shared" ref="K34:K61" si="3">I34+J34</f>
        <v>1</v>
      </c>
      <c r="L34" s="41">
        <v>0</v>
      </c>
      <c r="M34" s="196">
        <v>1</v>
      </c>
      <c r="N34" s="214">
        <f t="shared" ref="N34:N61" si="4">L34+M34</f>
        <v>1</v>
      </c>
      <c r="O34" s="214">
        <f t="shared" ref="O34:O61" si="5">K34+N34</f>
        <v>2</v>
      </c>
      <c r="P34" s="30"/>
      <c r="Q34" s="396" t="s">
        <v>635</v>
      </c>
      <c r="R34" s="34"/>
      <c r="S34" s="32">
        <v>1</v>
      </c>
      <c r="T34" s="33" t="str">
        <f t="shared" ref="T34:T90" si="6">IF(S34="","No hay ejecución",IF(AND(I34=0),"No hay Programación", S34/I34))</f>
        <v>No hay Programación</v>
      </c>
      <c r="U34" s="34" t="str">
        <f t="shared" si="0"/>
        <v>De acuerdo con lo programado</v>
      </c>
      <c r="V34" s="34"/>
      <c r="W34" s="32">
        <v>1</v>
      </c>
      <c r="X34" s="33">
        <f t="shared" ref="X34:X90" si="7">IF(W34="","No hay ejecución",IF(AND(J34=0),"No hay Programación", W34/J34))</f>
        <v>1</v>
      </c>
      <c r="Y34" s="34" t="str">
        <f t="shared" si="1"/>
        <v>De acuerdo con lo programado</v>
      </c>
      <c r="Z34" s="34"/>
      <c r="AA34" s="35">
        <v>0</v>
      </c>
      <c r="AB34" s="33" t="str">
        <f t="shared" ref="AB34:AB61" si="8">IF(AA34="","No hay ejecución",IF(AND(L34=0),"No hay Programación", AA34/L34))</f>
        <v>No hay Programación</v>
      </c>
      <c r="AC34" s="34" t="str">
        <f t="shared" ref="AC34:AC61" si="9">IF(AB34="No hay ejecución","NA",IF(AB34&gt;=90%,"De acuerdo con lo programado",IF(AB34&gt;=50%,"Atraso Leve",IF(AB34&lt;49.99%,"En riesgo en cumplimiento"))))</f>
        <v>De acuerdo con lo programado</v>
      </c>
      <c r="AD34" s="36"/>
      <c r="AE34" s="32">
        <v>1</v>
      </c>
      <c r="AF34" s="33">
        <f t="shared" ref="AF34:AF90" si="10">IF(AE34="","No hay ejecución",IF(AND(M34=0),"No hay Programación", AE34/M34))</f>
        <v>1</v>
      </c>
      <c r="AG34" s="34" t="str">
        <f t="shared" si="2"/>
        <v>De acuerdo con lo programado</v>
      </c>
      <c r="AH34" s="34"/>
      <c r="AI34" s="32">
        <f t="shared" ref="AI34:AI90" si="11">AE34+AA34+W34+S34</f>
        <v>3</v>
      </c>
      <c r="AJ34" s="37">
        <f t="shared" ref="AJ34:AJ90" si="12">IF(AI34="","No hay ejecución",IF(AND(O34=0),"No hay Programación", AI34/O34))</f>
        <v>1.5</v>
      </c>
      <c r="AK34" s="34" t="str">
        <f t="shared" ref="AK34:AK90" si="13">IF(AJ34="No hay ejecución","NA",IF(AJ34&gt;=85%,"Cumplio",IF(AJ34&lt;84.99%,"No cumplio")))</f>
        <v>Cumplio</v>
      </c>
      <c r="AL34" s="34"/>
    </row>
    <row r="35" spans="1:38" s="133" customFormat="1" ht="51" customHeight="1" thickTop="1" thickBot="1">
      <c r="A35" s="142">
        <f t="shared" ref="A35:A61" si="14">A34+1</f>
        <v>3</v>
      </c>
      <c r="B35" s="143">
        <v>0</v>
      </c>
      <c r="C35" s="143">
        <v>0</v>
      </c>
      <c r="D35" s="143">
        <v>0</v>
      </c>
      <c r="E35" s="143">
        <v>0</v>
      </c>
      <c r="F35" s="44" t="s">
        <v>637</v>
      </c>
      <c r="G35" s="40" t="s">
        <v>100</v>
      </c>
      <c r="H35" s="40" t="s">
        <v>297</v>
      </c>
      <c r="I35" s="41">
        <v>0</v>
      </c>
      <c r="J35" s="41">
        <v>0</v>
      </c>
      <c r="K35" s="214">
        <f t="shared" si="3"/>
        <v>0</v>
      </c>
      <c r="L35" s="41">
        <v>0</v>
      </c>
      <c r="M35" s="196">
        <v>1</v>
      </c>
      <c r="N35" s="214">
        <f t="shared" si="4"/>
        <v>1</v>
      </c>
      <c r="O35" s="214">
        <f t="shared" si="5"/>
        <v>1</v>
      </c>
      <c r="P35" s="30"/>
      <c r="Q35" s="396" t="s">
        <v>635</v>
      </c>
      <c r="R35" s="34"/>
      <c r="S35" s="32">
        <v>0</v>
      </c>
      <c r="T35" s="33" t="str">
        <f t="shared" si="6"/>
        <v>No hay Programación</v>
      </c>
      <c r="U35" s="34" t="str">
        <f t="shared" si="0"/>
        <v>De acuerdo con lo programado</v>
      </c>
      <c r="V35" s="34"/>
      <c r="W35" s="32">
        <v>0</v>
      </c>
      <c r="X35" s="33" t="str">
        <f t="shared" si="7"/>
        <v>No hay Programación</v>
      </c>
      <c r="Y35" s="34" t="str">
        <f t="shared" si="1"/>
        <v>De acuerdo con lo programado</v>
      </c>
      <c r="Z35" s="34"/>
      <c r="AA35" s="35">
        <v>0</v>
      </c>
      <c r="AB35" s="33" t="str">
        <f t="shared" si="8"/>
        <v>No hay Programación</v>
      </c>
      <c r="AC35" s="34" t="str">
        <f t="shared" si="9"/>
        <v>De acuerdo con lo programado</v>
      </c>
      <c r="AD35" s="36"/>
      <c r="AE35" s="32">
        <v>1</v>
      </c>
      <c r="AF35" s="33">
        <f t="shared" si="10"/>
        <v>1</v>
      </c>
      <c r="AG35" s="34" t="str">
        <f t="shared" si="2"/>
        <v>De acuerdo con lo programado</v>
      </c>
      <c r="AH35" s="34"/>
      <c r="AI35" s="32">
        <f t="shared" si="11"/>
        <v>1</v>
      </c>
      <c r="AJ35" s="37">
        <f t="shared" si="12"/>
        <v>1</v>
      </c>
      <c r="AK35" s="34" t="str">
        <f t="shared" si="13"/>
        <v>Cumplio</v>
      </c>
      <c r="AL35" s="34"/>
    </row>
    <row r="36" spans="1:38" s="133" customFormat="1" ht="51" customHeight="1" thickTop="1" thickBot="1">
      <c r="A36" s="142">
        <f t="shared" si="14"/>
        <v>4</v>
      </c>
      <c r="B36" s="143">
        <v>0</v>
      </c>
      <c r="C36" s="143">
        <v>0</v>
      </c>
      <c r="D36" s="143">
        <v>0</v>
      </c>
      <c r="E36" s="143">
        <v>0</v>
      </c>
      <c r="F36" s="44" t="s">
        <v>638</v>
      </c>
      <c r="G36" s="40" t="s">
        <v>100</v>
      </c>
      <c r="H36" s="40" t="s">
        <v>297</v>
      </c>
      <c r="I36" s="41">
        <v>0</v>
      </c>
      <c r="J36" s="41">
        <v>0</v>
      </c>
      <c r="K36" s="214">
        <f t="shared" si="3"/>
        <v>0</v>
      </c>
      <c r="L36" s="41">
        <v>0</v>
      </c>
      <c r="M36" s="196">
        <v>1</v>
      </c>
      <c r="N36" s="214">
        <f t="shared" si="4"/>
        <v>1</v>
      </c>
      <c r="O36" s="214">
        <f t="shared" si="5"/>
        <v>1</v>
      </c>
      <c r="P36" s="30"/>
      <c r="Q36" s="396" t="s">
        <v>635</v>
      </c>
      <c r="R36" s="34"/>
      <c r="S36" s="32">
        <v>0</v>
      </c>
      <c r="T36" s="33" t="str">
        <f t="shared" si="6"/>
        <v>No hay Programación</v>
      </c>
      <c r="U36" s="34" t="str">
        <f t="shared" si="0"/>
        <v>De acuerdo con lo programado</v>
      </c>
      <c r="V36" s="34"/>
      <c r="W36" s="32">
        <v>0</v>
      </c>
      <c r="X36" s="33" t="str">
        <f t="shared" si="7"/>
        <v>No hay Programación</v>
      </c>
      <c r="Y36" s="34" t="str">
        <f t="shared" si="1"/>
        <v>De acuerdo con lo programado</v>
      </c>
      <c r="Z36" s="34"/>
      <c r="AA36" s="35">
        <v>0</v>
      </c>
      <c r="AB36" s="33" t="str">
        <f t="shared" si="8"/>
        <v>No hay Programación</v>
      </c>
      <c r="AC36" s="34" t="str">
        <f t="shared" si="9"/>
        <v>De acuerdo con lo programado</v>
      </c>
      <c r="AD36" s="36"/>
      <c r="AE36" s="32">
        <v>1</v>
      </c>
      <c r="AF36" s="33">
        <f t="shared" si="10"/>
        <v>1</v>
      </c>
      <c r="AG36" s="34" t="str">
        <f t="shared" si="2"/>
        <v>De acuerdo con lo programado</v>
      </c>
      <c r="AH36" s="34"/>
      <c r="AI36" s="32">
        <f t="shared" si="11"/>
        <v>1</v>
      </c>
      <c r="AJ36" s="37">
        <f t="shared" si="12"/>
        <v>1</v>
      </c>
      <c r="AK36" s="34" t="str">
        <f t="shared" si="13"/>
        <v>Cumplio</v>
      </c>
      <c r="AL36" s="34"/>
    </row>
    <row r="37" spans="1:38" s="133" customFormat="1" ht="51" customHeight="1" thickTop="1" thickBot="1">
      <c r="A37" s="142">
        <f t="shared" si="14"/>
        <v>5</v>
      </c>
      <c r="B37" s="143">
        <v>0</v>
      </c>
      <c r="C37" s="143">
        <v>0</v>
      </c>
      <c r="D37" s="143">
        <v>0</v>
      </c>
      <c r="E37" s="143">
        <v>0</v>
      </c>
      <c r="F37" s="44" t="s">
        <v>639</v>
      </c>
      <c r="G37" s="40" t="s">
        <v>158</v>
      </c>
      <c r="H37" s="40" t="s">
        <v>159</v>
      </c>
      <c r="I37" s="41">
        <v>0</v>
      </c>
      <c r="J37" s="41">
        <v>0</v>
      </c>
      <c r="K37" s="214">
        <f t="shared" si="3"/>
        <v>0</v>
      </c>
      <c r="L37" s="41">
        <v>0</v>
      </c>
      <c r="M37" s="196">
        <v>1</v>
      </c>
      <c r="N37" s="214">
        <f t="shared" si="4"/>
        <v>1</v>
      </c>
      <c r="O37" s="214">
        <f t="shared" si="5"/>
        <v>1</v>
      </c>
      <c r="P37" s="30"/>
      <c r="Q37" s="396" t="s">
        <v>635</v>
      </c>
      <c r="R37" s="34"/>
      <c r="S37" s="32">
        <v>1</v>
      </c>
      <c r="T37" s="33" t="str">
        <f t="shared" si="6"/>
        <v>No hay Programación</v>
      </c>
      <c r="U37" s="34" t="str">
        <f t="shared" si="0"/>
        <v>De acuerdo con lo programado</v>
      </c>
      <c r="V37" s="34"/>
      <c r="W37" s="32">
        <v>0</v>
      </c>
      <c r="X37" s="33" t="str">
        <f t="shared" si="7"/>
        <v>No hay Programación</v>
      </c>
      <c r="Y37" s="34" t="str">
        <f t="shared" si="1"/>
        <v>De acuerdo con lo programado</v>
      </c>
      <c r="Z37" s="34"/>
      <c r="AA37" s="35">
        <v>0</v>
      </c>
      <c r="AB37" s="33" t="str">
        <f t="shared" si="8"/>
        <v>No hay Programación</v>
      </c>
      <c r="AC37" s="34" t="str">
        <f t="shared" si="9"/>
        <v>De acuerdo con lo programado</v>
      </c>
      <c r="AD37" s="36"/>
      <c r="AE37" s="32">
        <v>1</v>
      </c>
      <c r="AF37" s="33">
        <f t="shared" si="10"/>
        <v>1</v>
      </c>
      <c r="AG37" s="34" t="str">
        <f t="shared" si="2"/>
        <v>De acuerdo con lo programado</v>
      </c>
      <c r="AH37" s="34"/>
      <c r="AI37" s="32">
        <f t="shared" si="11"/>
        <v>2</v>
      </c>
      <c r="AJ37" s="37">
        <f t="shared" si="12"/>
        <v>2</v>
      </c>
      <c r="AK37" s="34" t="str">
        <f t="shared" si="13"/>
        <v>Cumplio</v>
      </c>
      <c r="AL37" s="34"/>
    </row>
    <row r="38" spans="1:38" s="133" customFormat="1" ht="51" customHeight="1" thickTop="1" thickBot="1">
      <c r="A38" s="142">
        <f t="shared" si="14"/>
        <v>6</v>
      </c>
      <c r="B38" s="143">
        <v>0</v>
      </c>
      <c r="C38" s="143">
        <v>0</v>
      </c>
      <c r="D38" s="143">
        <v>0</v>
      </c>
      <c r="E38" s="143">
        <v>0</v>
      </c>
      <c r="F38" s="44" t="s">
        <v>640</v>
      </c>
      <c r="G38" s="40" t="s">
        <v>158</v>
      </c>
      <c r="H38" s="40" t="s">
        <v>159</v>
      </c>
      <c r="I38" s="41">
        <v>0</v>
      </c>
      <c r="J38" s="41">
        <v>0</v>
      </c>
      <c r="K38" s="214">
        <f t="shared" si="3"/>
        <v>0</v>
      </c>
      <c r="L38" s="41">
        <v>0</v>
      </c>
      <c r="M38" s="196">
        <v>1</v>
      </c>
      <c r="N38" s="214">
        <f t="shared" si="4"/>
        <v>1</v>
      </c>
      <c r="O38" s="214">
        <f t="shared" si="5"/>
        <v>1</v>
      </c>
      <c r="P38" s="30"/>
      <c r="Q38" s="396" t="s">
        <v>635</v>
      </c>
      <c r="R38" s="34"/>
      <c r="S38" s="32">
        <v>0</v>
      </c>
      <c r="T38" s="33" t="str">
        <f t="shared" si="6"/>
        <v>No hay Programación</v>
      </c>
      <c r="U38" s="34" t="str">
        <f t="shared" si="0"/>
        <v>De acuerdo con lo programado</v>
      </c>
      <c r="V38" s="34"/>
      <c r="W38" s="32">
        <v>0</v>
      </c>
      <c r="X38" s="33" t="str">
        <f t="shared" si="7"/>
        <v>No hay Programación</v>
      </c>
      <c r="Y38" s="34" t="str">
        <f t="shared" si="1"/>
        <v>De acuerdo con lo programado</v>
      </c>
      <c r="Z38" s="34"/>
      <c r="AA38" s="35">
        <v>0</v>
      </c>
      <c r="AB38" s="33" t="str">
        <f t="shared" si="8"/>
        <v>No hay Programación</v>
      </c>
      <c r="AC38" s="34" t="str">
        <f t="shared" si="9"/>
        <v>De acuerdo con lo programado</v>
      </c>
      <c r="AD38" s="36"/>
      <c r="AE38" s="32">
        <v>1</v>
      </c>
      <c r="AF38" s="33">
        <f t="shared" si="10"/>
        <v>1</v>
      </c>
      <c r="AG38" s="34" t="str">
        <f t="shared" si="2"/>
        <v>De acuerdo con lo programado</v>
      </c>
      <c r="AH38" s="34"/>
      <c r="AI38" s="32">
        <f t="shared" si="11"/>
        <v>1</v>
      </c>
      <c r="AJ38" s="37">
        <f t="shared" si="12"/>
        <v>1</v>
      </c>
      <c r="AK38" s="34" t="str">
        <f t="shared" si="13"/>
        <v>Cumplio</v>
      </c>
      <c r="AL38" s="34"/>
    </row>
    <row r="39" spans="1:38" s="133" customFormat="1" ht="51" customHeight="1" thickTop="1" thickBot="1">
      <c r="A39" s="142">
        <f t="shared" si="14"/>
        <v>7</v>
      </c>
      <c r="B39" s="143">
        <v>0</v>
      </c>
      <c r="C39" s="143">
        <v>0</v>
      </c>
      <c r="D39" s="143">
        <v>0</v>
      </c>
      <c r="E39" s="143">
        <v>0</v>
      </c>
      <c r="F39" s="44" t="s">
        <v>641</v>
      </c>
      <c r="G39" s="40" t="s">
        <v>113</v>
      </c>
      <c r="H39" s="40" t="s">
        <v>200</v>
      </c>
      <c r="I39" s="196">
        <v>2</v>
      </c>
      <c r="J39" s="196">
        <v>2</v>
      </c>
      <c r="K39" s="214">
        <f t="shared" si="3"/>
        <v>4</v>
      </c>
      <c r="L39" s="196">
        <v>2</v>
      </c>
      <c r="M39" s="196">
        <v>2</v>
      </c>
      <c r="N39" s="214">
        <f t="shared" si="4"/>
        <v>4</v>
      </c>
      <c r="O39" s="214">
        <f t="shared" si="5"/>
        <v>8</v>
      </c>
      <c r="P39" s="30"/>
      <c r="Q39" s="396" t="s">
        <v>635</v>
      </c>
      <c r="R39" s="34"/>
      <c r="S39" s="32">
        <v>1</v>
      </c>
      <c r="T39" s="33">
        <f t="shared" si="6"/>
        <v>0.5</v>
      </c>
      <c r="U39" s="34" t="str">
        <f t="shared" si="0"/>
        <v>Atraso Leve</v>
      </c>
      <c r="V39" s="34"/>
      <c r="W39" s="32">
        <v>3</v>
      </c>
      <c r="X39" s="33">
        <f t="shared" si="7"/>
        <v>1.5</v>
      </c>
      <c r="Y39" s="34" t="str">
        <f t="shared" si="1"/>
        <v>De acuerdo con lo programado</v>
      </c>
      <c r="Z39" s="34"/>
      <c r="AA39" s="35">
        <v>3</v>
      </c>
      <c r="AB39" s="33">
        <f t="shared" si="8"/>
        <v>1.5</v>
      </c>
      <c r="AC39" s="34" t="str">
        <f t="shared" si="9"/>
        <v>De acuerdo con lo programado</v>
      </c>
      <c r="AD39" s="36"/>
      <c r="AE39" s="32">
        <v>4</v>
      </c>
      <c r="AF39" s="33">
        <f t="shared" si="10"/>
        <v>2</v>
      </c>
      <c r="AG39" s="34" t="str">
        <f t="shared" si="2"/>
        <v>De acuerdo con lo programado</v>
      </c>
      <c r="AH39" s="34"/>
      <c r="AI39" s="32">
        <f t="shared" si="11"/>
        <v>11</v>
      </c>
      <c r="AJ39" s="37">
        <f t="shared" si="12"/>
        <v>1.375</v>
      </c>
      <c r="AK39" s="34" t="str">
        <f t="shared" si="13"/>
        <v>Cumplio</v>
      </c>
      <c r="AL39" s="34"/>
    </row>
    <row r="40" spans="1:38" s="133" customFormat="1" ht="51" customHeight="1" thickTop="1" thickBot="1">
      <c r="A40" s="142">
        <f t="shared" si="14"/>
        <v>8</v>
      </c>
      <c r="B40" s="143">
        <v>0</v>
      </c>
      <c r="C40" s="143">
        <v>0</v>
      </c>
      <c r="D40" s="143">
        <v>0</v>
      </c>
      <c r="E40" s="143">
        <v>0</v>
      </c>
      <c r="F40" s="44" t="s">
        <v>642</v>
      </c>
      <c r="G40" s="40" t="s">
        <v>369</v>
      </c>
      <c r="H40" s="40" t="s">
        <v>352</v>
      </c>
      <c r="I40" s="41">
        <v>0</v>
      </c>
      <c r="J40" s="196">
        <v>1</v>
      </c>
      <c r="K40" s="214">
        <f t="shared" si="3"/>
        <v>1</v>
      </c>
      <c r="L40" s="41">
        <v>0</v>
      </c>
      <c r="M40" s="196">
        <v>1</v>
      </c>
      <c r="N40" s="214">
        <f t="shared" si="4"/>
        <v>1</v>
      </c>
      <c r="O40" s="214">
        <f t="shared" si="5"/>
        <v>2</v>
      </c>
      <c r="P40" s="30"/>
      <c r="Q40" s="396" t="s">
        <v>635</v>
      </c>
      <c r="R40" s="34"/>
      <c r="S40" s="32">
        <v>1</v>
      </c>
      <c r="T40" s="33" t="str">
        <f t="shared" si="6"/>
        <v>No hay Programación</v>
      </c>
      <c r="U40" s="34" t="str">
        <f t="shared" si="0"/>
        <v>De acuerdo con lo programado</v>
      </c>
      <c r="V40" s="34"/>
      <c r="W40" s="32">
        <v>0</v>
      </c>
      <c r="X40" s="33">
        <f t="shared" si="7"/>
        <v>0</v>
      </c>
      <c r="Y40" s="34" t="str">
        <f t="shared" si="1"/>
        <v>En riesgo en cumplimiento</v>
      </c>
      <c r="Z40" s="34"/>
      <c r="AA40" s="35">
        <v>0</v>
      </c>
      <c r="AB40" s="33" t="str">
        <f t="shared" si="8"/>
        <v>No hay Programación</v>
      </c>
      <c r="AC40" s="34" t="str">
        <f t="shared" si="9"/>
        <v>De acuerdo con lo programado</v>
      </c>
      <c r="AD40" s="36"/>
      <c r="AE40" s="32">
        <v>1</v>
      </c>
      <c r="AF40" s="33">
        <f t="shared" si="10"/>
        <v>1</v>
      </c>
      <c r="AG40" s="34" t="str">
        <f t="shared" si="2"/>
        <v>De acuerdo con lo programado</v>
      </c>
      <c r="AH40" s="34"/>
      <c r="AI40" s="32">
        <f t="shared" si="11"/>
        <v>2</v>
      </c>
      <c r="AJ40" s="37">
        <f t="shared" si="12"/>
        <v>1</v>
      </c>
      <c r="AK40" s="34" t="str">
        <f t="shared" si="13"/>
        <v>Cumplio</v>
      </c>
      <c r="AL40" s="34"/>
    </row>
    <row r="41" spans="1:38" s="133" customFormat="1" ht="51" customHeight="1" thickTop="1" thickBot="1">
      <c r="A41" s="142">
        <f t="shared" si="14"/>
        <v>9</v>
      </c>
      <c r="B41" s="143">
        <v>0</v>
      </c>
      <c r="C41" s="143">
        <v>0</v>
      </c>
      <c r="D41" s="143">
        <v>0</v>
      </c>
      <c r="E41" s="143">
        <v>0</v>
      </c>
      <c r="F41" s="44" t="s">
        <v>643</v>
      </c>
      <c r="G41" s="40" t="s">
        <v>644</v>
      </c>
      <c r="H41" s="40" t="s">
        <v>645</v>
      </c>
      <c r="I41" s="41">
        <v>0</v>
      </c>
      <c r="J41" s="196">
        <v>1</v>
      </c>
      <c r="K41" s="214">
        <f t="shared" si="3"/>
        <v>1</v>
      </c>
      <c r="L41" s="41">
        <v>0</v>
      </c>
      <c r="M41" s="196">
        <v>1</v>
      </c>
      <c r="N41" s="214">
        <f t="shared" si="4"/>
        <v>1</v>
      </c>
      <c r="O41" s="214">
        <f t="shared" si="5"/>
        <v>2</v>
      </c>
      <c r="P41" s="30"/>
      <c r="Q41" s="396" t="s">
        <v>635</v>
      </c>
      <c r="R41" s="34"/>
      <c r="S41" s="32">
        <v>1</v>
      </c>
      <c r="T41" s="33" t="str">
        <f t="shared" si="6"/>
        <v>No hay Programación</v>
      </c>
      <c r="U41" s="34" t="str">
        <f t="shared" si="0"/>
        <v>De acuerdo con lo programado</v>
      </c>
      <c r="V41" s="34"/>
      <c r="W41" s="32">
        <v>0</v>
      </c>
      <c r="X41" s="33">
        <f t="shared" si="7"/>
        <v>0</v>
      </c>
      <c r="Y41" s="34" t="str">
        <f t="shared" si="1"/>
        <v>En riesgo en cumplimiento</v>
      </c>
      <c r="Z41" s="34"/>
      <c r="AA41" s="35">
        <v>0</v>
      </c>
      <c r="AB41" s="33" t="str">
        <f t="shared" si="8"/>
        <v>No hay Programación</v>
      </c>
      <c r="AC41" s="34" t="str">
        <f t="shared" si="9"/>
        <v>De acuerdo con lo programado</v>
      </c>
      <c r="AD41" s="36"/>
      <c r="AE41" s="32">
        <v>1</v>
      </c>
      <c r="AF41" s="33">
        <f t="shared" si="10"/>
        <v>1</v>
      </c>
      <c r="AG41" s="34" t="str">
        <f t="shared" si="2"/>
        <v>De acuerdo con lo programado</v>
      </c>
      <c r="AH41" s="34"/>
      <c r="AI41" s="32">
        <f t="shared" si="11"/>
        <v>2</v>
      </c>
      <c r="AJ41" s="37">
        <f t="shared" si="12"/>
        <v>1</v>
      </c>
      <c r="AK41" s="34" t="str">
        <f t="shared" si="13"/>
        <v>Cumplio</v>
      </c>
      <c r="AL41" s="34"/>
    </row>
    <row r="42" spans="1:38" s="133" customFormat="1" ht="51" customHeight="1" thickTop="1" thickBot="1">
      <c r="A42" s="142">
        <f t="shared" si="14"/>
        <v>10</v>
      </c>
      <c r="B42" s="143">
        <v>0</v>
      </c>
      <c r="C42" s="143">
        <v>0</v>
      </c>
      <c r="D42" s="143">
        <v>0</v>
      </c>
      <c r="E42" s="143">
        <v>0</v>
      </c>
      <c r="F42" s="44" t="s">
        <v>646</v>
      </c>
      <c r="G42" s="40" t="s">
        <v>100</v>
      </c>
      <c r="H42" s="40" t="s">
        <v>297</v>
      </c>
      <c r="I42" s="41">
        <v>0</v>
      </c>
      <c r="J42" s="196">
        <v>1</v>
      </c>
      <c r="K42" s="214">
        <f t="shared" si="3"/>
        <v>1</v>
      </c>
      <c r="L42" s="41">
        <v>0</v>
      </c>
      <c r="M42" s="196">
        <v>1</v>
      </c>
      <c r="N42" s="214">
        <f t="shared" si="4"/>
        <v>1</v>
      </c>
      <c r="O42" s="214">
        <f t="shared" si="5"/>
        <v>2</v>
      </c>
      <c r="P42" s="30"/>
      <c r="Q42" s="396" t="s">
        <v>635</v>
      </c>
      <c r="R42" s="34"/>
      <c r="S42" s="32">
        <v>1</v>
      </c>
      <c r="T42" s="33" t="str">
        <f t="shared" si="6"/>
        <v>No hay Programación</v>
      </c>
      <c r="U42" s="34" t="str">
        <f t="shared" si="0"/>
        <v>De acuerdo con lo programado</v>
      </c>
      <c r="V42" s="34"/>
      <c r="W42" s="32">
        <v>0</v>
      </c>
      <c r="X42" s="33">
        <f t="shared" si="7"/>
        <v>0</v>
      </c>
      <c r="Y42" s="34" t="str">
        <f t="shared" si="1"/>
        <v>En riesgo en cumplimiento</v>
      </c>
      <c r="Z42" s="34"/>
      <c r="AA42" s="35">
        <v>0</v>
      </c>
      <c r="AB42" s="33" t="str">
        <f t="shared" si="8"/>
        <v>No hay Programación</v>
      </c>
      <c r="AC42" s="34" t="str">
        <f t="shared" si="9"/>
        <v>De acuerdo con lo programado</v>
      </c>
      <c r="AD42" s="36"/>
      <c r="AE42" s="32">
        <v>3</v>
      </c>
      <c r="AF42" s="33">
        <f t="shared" si="10"/>
        <v>3</v>
      </c>
      <c r="AG42" s="34" t="str">
        <f t="shared" si="2"/>
        <v>De acuerdo con lo programado</v>
      </c>
      <c r="AH42" s="34"/>
      <c r="AI42" s="32">
        <f t="shared" si="11"/>
        <v>4</v>
      </c>
      <c r="AJ42" s="37">
        <f t="shared" si="12"/>
        <v>2</v>
      </c>
      <c r="AK42" s="34" t="str">
        <f t="shared" si="13"/>
        <v>Cumplio</v>
      </c>
      <c r="AL42" s="34"/>
    </row>
    <row r="43" spans="1:38" s="133" customFormat="1" ht="51" customHeight="1" thickTop="1" thickBot="1">
      <c r="A43" s="142">
        <f t="shared" si="14"/>
        <v>11</v>
      </c>
      <c r="B43" s="143">
        <v>0</v>
      </c>
      <c r="C43" s="143">
        <v>0</v>
      </c>
      <c r="D43" s="143">
        <v>0</v>
      </c>
      <c r="E43" s="143">
        <v>0</v>
      </c>
      <c r="F43" s="44" t="s">
        <v>647</v>
      </c>
      <c r="G43" s="40" t="s">
        <v>648</v>
      </c>
      <c r="H43" s="40" t="s">
        <v>200</v>
      </c>
      <c r="I43" s="41">
        <v>0</v>
      </c>
      <c r="J43" s="196">
        <v>1</v>
      </c>
      <c r="K43" s="214">
        <f t="shared" si="3"/>
        <v>1</v>
      </c>
      <c r="L43" s="41">
        <v>0</v>
      </c>
      <c r="M43" s="196">
        <v>1</v>
      </c>
      <c r="N43" s="214">
        <f t="shared" si="4"/>
        <v>1</v>
      </c>
      <c r="O43" s="214">
        <f t="shared" si="5"/>
        <v>2</v>
      </c>
      <c r="P43" s="30"/>
      <c r="Q43" s="396" t="s">
        <v>635</v>
      </c>
      <c r="R43" s="34"/>
      <c r="S43" s="32">
        <v>0</v>
      </c>
      <c r="T43" s="33" t="str">
        <f t="shared" si="6"/>
        <v>No hay Programación</v>
      </c>
      <c r="U43" s="34" t="str">
        <f t="shared" si="0"/>
        <v>De acuerdo con lo programado</v>
      </c>
      <c r="V43" s="34"/>
      <c r="W43" s="32">
        <v>0</v>
      </c>
      <c r="X43" s="33">
        <f t="shared" si="7"/>
        <v>0</v>
      </c>
      <c r="Y43" s="34" t="str">
        <f t="shared" si="1"/>
        <v>En riesgo en cumplimiento</v>
      </c>
      <c r="Z43" s="34"/>
      <c r="AA43" s="35">
        <v>0</v>
      </c>
      <c r="AB43" s="33" t="str">
        <f t="shared" si="8"/>
        <v>No hay Programación</v>
      </c>
      <c r="AC43" s="34" t="str">
        <f t="shared" si="9"/>
        <v>De acuerdo con lo programado</v>
      </c>
      <c r="AD43" s="36"/>
      <c r="AE43" s="32">
        <v>1</v>
      </c>
      <c r="AF43" s="33">
        <f t="shared" si="10"/>
        <v>1</v>
      </c>
      <c r="AG43" s="34" t="str">
        <f t="shared" si="2"/>
        <v>De acuerdo con lo programado</v>
      </c>
      <c r="AH43" s="34"/>
      <c r="AI43" s="32">
        <f t="shared" si="11"/>
        <v>1</v>
      </c>
      <c r="AJ43" s="37">
        <f>IF(AI43="","No hay ejecución",IF(AND(O43=0),"No hay Programación", AI43/O43))</f>
        <v>0.5</v>
      </c>
      <c r="AK43" s="34" t="str">
        <f t="shared" si="13"/>
        <v>No cumplio</v>
      </c>
      <c r="AL43" s="34"/>
    </row>
    <row r="44" spans="1:38" s="133" customFormat="1" ht="51" customHeight="1" thickTop="1" thickBot="1">
      <c r="A44" s="142">
        <f t="shared" si="14"/>
        <v>12</v>
      </c>
      <c r="B44" s="143">
        <v>0</v>
      </c>
      <c r="C44" s="143">
        <v>0</v>
      </c>
      <c r="D44" s="143">
        <v>0</v>
      </c>
      <c r="E44" s="143">
        <v>0</v>
      </c>
      <c r="F44" s="44" t="s">
        <v>649</v>
      </c>
      <c r="G44" s="40" t="s">
        <v>648</v>
      </c>
      <c r="H44" s="40" t="s">
        <v>200</v>
      </c>
      <c r="I44" s="196">
        <v>5</v>
      </c>
      <c r="J44" s="196">
        <v>5</v>
      </c>
      <c r="K44" s="214">
        <f t="shared" si="3"/>
        <v>10</v>
      </c>
      <c r="L44" s="196">
        <v>5</v>
      </c>
      <c r="M44" s="196">
        <v>5</v>
      </c>
      <c r="N44" s="214">
        <f t="shared" si="4"/>
        <v>10</v>
      </c>
      <c r="O44" s="214">
        <f t="shared" si="5"/>
        <v>20</v>
      </c>
      <c r="P44" s="155"/>
      <c r="Q44" s="396" t="s">
        <v>650</v>
      </c>
      <c r="R44" s="34"/>
      <c r="S44" s="32">
        <v>5</v>
      </c>
      <c r="T44" s="33">
        <f t="shared" si="6"/>
        <v>1</v>
      </c>
      <c r="U44" s="34" t="str">
        <f t="shared" si="0"/>
        <v>De acuerdo con lo programado</v>
      </c>
      <c r="V44" s="34"/>
      <c r="W44" s="32">
        <v>5</v>
      </c>
      <c r="X44" s="33">
        <f t="shared" si="7"/>
        <v>1</v>
      </c>
      <c r="Y44" s="34" t="str">
        <f t="shared" si="1"/>
        <v>De acuerdo con lo programado</v>
      </c>
      <c r="Z44" s="34"/>
      <c r="AA44" s="35">
        <v>5</v>
      </c>
      <c r="AB44" s="33">
        <f t="shared" si="8"/>
        <v>1</v>
      </c>
      <c r="AC44" s="34" t="str">
        <f t="shared" si="9"/>
        <v>De acuerdo con lo programado</v>
      </c>
      <c r="AD44" s="36"/>
      <c r="AE44" s="32">
        <v>5</v>
      </c>
      <c r="AF44" s="33">
        <f t="shared" si="10"/>
        <v>1</v>
      </c>
      <c r="AG44" s="34" t="str">
        <f t="shared" si="2"/>
        <v>De acuerdo con lo programado</v>
      </c>
      <c r="AH44" s="34"/>
      <c r="AI44" s="32">
        <f t="shared" si="11"/>
        <v>20</v>
      </c>
      <c r="AJ44" s="37">
        <f t="shared" si="12"/>
        <v>1</v>
      </c>
      <c r="AK44" s="34" t="str">
        <f t="shared" si="13"/>
        <v>Cumplio</v>
      </c>
      <c r="AL44" s="34"/>
    </row>
    <row r="45" spans="1:38" s="133" customFormat="1" ht="51" customHeight="1" thickTop="1" thickBot="1">
      <c r="A45" s="142">
        <f t="shared" si="14"/>
        <v>13</v>
      </c>
      <c r="B45" s="143">
        <v>0</v>
      </c>
      <c r="C45" s="143">
        <v>0</v>
      </c>
      <c r="D45" s="143">
        <v>0</v>
      </c>
      <c r="E45" s="143">
        <v>0</v>
      </c>
      <c r="F45" s="44" t="s">
        <v>651</v>
      </c>
      <c r="G45" s="40" t="s">
        <v>233</v>
      </c>
      <c r="H45" s="40" t="s">
        <v>297</v>
      </c>
      <c r="I45" s="196">
        <v>12</v>
      </c>
      <c r="J45" s="41">
        <v>0</v>
      </c>
      <c r="K45" s="214">
        <f t="shared" si="3"/>
        <v>12</v>
      </c>
      <c r="L45" s="41">
        <v>0</v>
      </c>
      <c r="M45" s="196">
        <v>4</v>
      </c>
      <c r="N45" s="214">
        <f t="shared" si="4"/>
        <v>4</v>
      </c>
      <c r="O45" s="214">
        <f t="shared" si="5"/>
        <v>16</v>
      </c>
      <c r="P45" s="30"/>
      <c r="Q45" s="396" t="s">
        <v>652</v>
      </c>
      <c r="R45" s="34"/>
      <c r="S45" s="32">
        <v>1</v>
      </c>
      <c r="T45" s="33">
        <f t="shared" si="6"/>
        <v>8.3333333333333329E-2</v>
      </c>
      <c r="U45" s="34" t="str">
        <f t="shared" si="0"/>
        <v>En riesgo en cumplimiento</v>
      </c>
      <c r="V45" s="34"/>
      <c r="W45" s="32">
        <v>0</v>
      </c>
      <c r="X45" s="33" t="str">
        <f t="shared" si="7"/>
        <v>No hay Programación</v>
      </c>
      <c r="Y45" s="34" t="str">
        <f t="shared" si="1"/>
        <v>De acuerdo con lo programado</v>
      </c>
      <c r="Z45" s="34"/>
      <c r="AA45" s="35">
        <v>0</v>
      </c>
      <c r="AB45" s="33" t="str">
        <f t="shared" si="8"/>
        <v>No hay Programación</v>
      </c>
      <c r="AC45" s="34" t="str">
        <f t="shared" si="9"/>
        <v>De acuerdo con lo programado</v>
      </c>
      <c r="AD45" s="36"/>
      <c r="AE45" s="32">
        <v>2</v>
      </c>
      <c r="AF45" s="33">
        <f t="shared" si="10"/>
        <v>0.5</v>
      </c>
      <c r="AG45" s="34" t="str">
        <f t="shared" si="2"/>
        <v>Atraso Leve</v>
      </c>
      <c r="AH45" s="34"/>
      <c r="AI45" s="32">
        <f t="shared" si="11"/>
        <v>3</v>
      </c>
      <c r="AJ45" s="37">
        <f t="shared" si="12"/>
        <v>0.1875</v>
      </c>
      <c r="AK45" s="34" t="str">
        <f t="shared" si="13"/>
        <v>No cumplio</v>
      </c>
      <c r="AL45" s="34"/>
    </row>
    <row r="46" spans="1:38" s="133" customFormat="1" ht="51" hidden="1" customHeight="1" thickTop="1" thickBot="1">
      <c r="A46" s="142">
        <f t="shared" si="14"/>
        <v>14</v>
      </c>
      <c r="B46" s="143">
        <v>0</v>
      </c>
      <c r="C46" s="143">
        <v>0</v>
      </c>
      <c r="D46" s="143">
        <v>0</v>
      </c>
      <c r="E46" s="143">
        <v>0</v>
      </c>
      <c r="F46" s="44" t="s">
        <v>653</v>
      </c>
      <c r="G46" s="40" t="s">
        <v>100</v>
      </c>
      <c r="H46" s="40" t="s">
        <v>297</v>
      </c>
      <c r="I46" s="41">
        <v>0</v>
      </c>
      <c r="J46" s="41">
        <v>0</v>
      </c>
      <c r="K46" s="214">
        <f t="shared" si="3"/>
        <v>0</v>
      </c>
      <c r="L46" s="41">
        <v>0</v>
      </c>
      <c r="M46" s="196">
        <v>1</v>
      </c>
      <c r="N46" s="214">
        <f t="shared" si="4"/>
        <v>1</v>
      </c>
      <c r="O46" s="214">
        <f t="shared" si="5"/>
        <v>1</v>
      </c>
      <c r="P46" s="91"/>
      <c r="Q46" s="399" t="s">
        <v>654</v>
      </c>
      <c r="R46" s="34"/>
      <c r="S46" s="32">
        <v>0</v>
      </c>
      <c r="T46" s="33" t="str">
        <f t="shared" si="6"/>
        <v>No hay Programación</v>
      </c>
      <c r="U46" s="34" t="str">
        <f t="shared" si="0"/>
        <v>De acuerdo con lo programado</v>
      </c>
      <c r="V46" s="34"/>
      <c r="W46" s="32">
        <v>0</v>
      </c>
      <c r="X46" s="33" t="str">
        <f t="shared" si="7"/>
        <v>No hay Programación</v>
      </c>
      <c r="Y46" s="34" t="str">
        <f t="shared" si="1"/>
        <v>De acuerdo con lo programado</v>
      </c>
      <c r="Z46" s="34"/>
      <c r="AA46" s="35">
        <v>0</v>
      </c>
      <c r="AB46" s="33" t="str">
        <f t="shared" si="8"/>
        <v>No hay Programación</v>
      </c>
      <c r="AC46" s="34" t="str">
        <f t="shared" si="9"/>
        <v>De acuerdo con lo programado</v>
      </c>
      <c r="AD46" s="36"/>
      <c r="AE46" s="32">
        <v>1</v>
      </c>
      <c r="AF46" s="33">
        <f t="shared" si="10"/>
        <v>1</v>
      </c>
      <c r="AG46" s="34" t="str">
        <f t="shared" si="2"/>
        <v>De acuerdo con lo programado</v>
      </c>
      <c r="AH46" s="34"/>
      <c r="AI46" s="32">
        <f t="shared" si="11"/>
        <v>1</v>
      </c>
      <c r="AJ46" s="37">
        <f t="shared" si="12"/>
        <v>1</v>
      </c>
      <c r="AK46" s="34" t="str">
        <f t="shared" si="13"/>
        <v>Cumplio</v>
      </c>
      <c r="AL46" s="34"/>
    </row>
    <row r="47" spans="1:38" s="133" customFormat="1" ht="51" hidden="1" customHeight="1" thickTop="1" thickBot="1">
      <c r="A47" s="142">
        <f t="shared" si="14"/>
        <v>15</v>
      </c>
      <c r="B47" s="143">
        <v>0</v>
      </c>
      <c r="C47" s="143">
        <v>0</v>
      </c>
      <c r="D47" s="143">
        <v>0</v>
      </c>
      <c r="E47" s="143">
        <v>0</v>
      </c>
      <c r="F47" s="44" t="s">
        <v>655</v>
      </c>
      <c r="G47" s="40" t="s">
        <v>100</v>
      </c>
      <c r="H47" s="40" t="s">
        <v>297</v>
      </c>
      <c r="I47" s="41">
        <v>0</v>
      </c>
      <c r="J47" s="41">
        <v>0</v>
      </c>
      <c r="K47" s="214">
        <f t="shared" si="3"/>
        <v>0</v>
      </c>
      <c r="L47" s="41">
        <v>0</v>
      </c>
      <c r="M47" s="196">
        <v>1</v>
      </c>
      <c r="N47" s="214">
        <f t="shared" si="4"/>
        <v>1</v>
      </c>
      <c r="O47" s="214">
        <f t="shared" si="5"/>
        <v>1</v>
      </c>
      <c r="P47" s="91"/>
      <c r="Q47" s="399" t="s">
        <v>654</v>
      </c>
      <c r="R47" s="34"/>
      <c r="S47" s="32">
        <v>2</v>
      </c>
      <c r="T47" s="33" t="str">
        <f t="shared" si="6"/>
        <v>No hay Programación</v>
      </c>
      <c r="U47" s="34" t="str">
        <f t="shared" si="0"/>
        <v>De acuerdo con lo programado</v>
      </c>
      <c r="V47" s="34"/>
      <c r="W47" s="32">
        <v>21</v>
      </c>
      <c r="X47" s="33" t="str">
        <f t="shared" si="7"/>
        <v>No hay Programación</v>
      </c>
      <c r="Y47" s="34" t="str">
        <f t="shared" si="1"/>
        <v>De acuerdo con lo programado</v>
      </c>
      <c r="Z47" s="34"/>
      <c r="AA47" s="35">
        <v>13</v>
      </c>
      <c r="AB47" s="33" t="str">
        <f t="shared" si="8"/>
        <v>No hay Programación</v>
      </c>
      <c r="AC47" s="34" t="str">
        <f t="shared" si="9"/>
        <v>De acuerdo con lo programado</v>
      </c>
      <c r="AD47" s="36"/>
      <c r="AE47" s="32">
        <v>19</v>
      </c>
      <c r="AF47" s="33">
        <f t="shared" si="10"/>
        <v>19</v>
      </c>
      <c r="AG47" s="34" t="str">
        <f t="shared" si="2"/>
        <v>De acuerdo con lo programado</v>
      </c>
      <c r="AH47" s="34"/>
      <c r="AI47" s="32">
        <f t="shared" si="11"/>
        <v>55</v>
      </c>
      <c r="AJ47" s="37">
        <f t="shared" si="12"/>
        <v>55</v>
      </c>
      <c r="AK47" s="34" t="str">
        <f t="shared" si="13"/>
        <v>Cumplio</v>
      </c>
      <c r="AL47" s="34"/>
    </row>
    <row r="48" spans="1:38" s="133" customFormat="1" ht="51" hidden="1" customHeight="1" thickTop="1" thickBot="1">
      <c r="A48" s="142">
        <f t="shared" si="14"/>
        <v>16</v>
      </c>
      <c r="B48" s="143">
        <v>0</v>
      </c>
      <c r="C48" s="143">
        <v>0</v>
      </c>
      <c r="D48" s="143">
        <v>0</v>
      </c>
      <c r="E48" s="143">
        <v>0</v>
      </c>
      <c r="F48" s="44" t="s">
        <v>656</v>
      </c>
      <c r="G48" s="40" t="s">
        <v>648</v>
      </c>
      <c r="H48" s="40" t="s">
        <v>200</v>
      </c>
      <c r="I48" s="196">
        <v>1</v>
      </c>
      <c r="J48" s="196">
        <v>1</v>
      </c>
      <c r="K48" s="214">
        <f t="shared" si="3"/>
        <v>2</v>
      </c>
      <c r="L48" s="196">
        <v>1</v>
      </c>
      <c r="M48" s="196">
        <v>1</v>
      </c>
      <c r="N48" s="214">
        <f t="shared" si="4"/>
        <v>2</v>
      </c>
      <c r="O48" s="214">
        <f t="shared" si="5"/>
        <v>4</v>
      </c>
      <c r="P48" s="91"/>
      <c r="Q48" s="399" t="s">
        <v>654</v>
      </c>
      <c r="R48" s="34"/>
      <c r="S48" s="32">
        <v>0</v>
      </c>
      <c r="T48" s="33">
        <f t="shared" si="6"/>
        <v>0</v>
      </c>
      <c r="U48" s="34" t="str">
        <f t="shared" si="0"/>
        <v>En riesgo en cumplimiento</v>
      </c>
      <c r="V48" s="34"/>
      <c r="W48" s="32">
        <v>6</v>
      </c>
      <c r="X48" s="33">
        <f t="shared" si="7"/>
        <v>6</v>
      </c>
      <c r="Y48" s="34" t="str">
        <f t="shared" si="1"/>
        <v>De acuerdo con lo programado</v>
      </c>
      <c r="Z48" s="34"/>
      <c r="AA48" s="35">
        <v>1</v>
      </c>
      <c r="AB48" s="33">
        <f t="shared" si="8"/>
        <v>1</v>
      </c>
      <c r="AC48" s="34" t="str">
        <f t="shared" si="9"/>
        <v>De acuerdo con lo programado</v>
      </c>
      <c r="AD48" s="36"/>
      <c r="AE48" s="32">
        <v>1</v>
      </c>
      <c r="AF48" s="33">
        <f t="shared" si="10"/>
        <v>1</v>
      </c>
      <c r="AG48" s="34" t="str">
        <f t="shared" si="2"/>
        <v>De acuerdo con lo programado</v>
      </c>
      <c r="AH48" s="34"/>
      <c r="AI48" s="32">
        <f t="shared" si="11"/>
        <v>8</v>
      </c>
      <c r="AJ48" s="37">
        <f t="shared" si="12"/>
        <v>2</v>
      </c>
      <c r="AK48" s="34" t="str">
        <f t="shared" si="13"/>
        <v>Cumplio</v>
      </c>
      <c r="AL48" s="34"/>
    </row>
    <row r="49" spans="1:38" s="133" customFormat="1" ht="51" hidden="1" customHeight="1" thickTop="1" thickBot="1">
      <c r="A49" s="142">
        <f t="shared" si="14"/>
        <v>17</v>
      </c>
      <c r="B49" s="143">
        <v>0</v>
      </c>
      <c r="C49" s="143">
        <v>0</v>
      </c>
      <c r="D49" s="143">
        <v>0</v>
      </c>
      <c r="E49" s="143">
        <v>0</v>
      </c>
      <c r="F49" s="44" t="s">
        <v>657</v>
      </c>
      <c r="G49" s="40" t="s">
        <v>648</v>
      </c>
      <c r="H49" s="40" t="s">
        <v>200</v>
      </c>
      <c r="I49" s="196">
        <v>1</v>
      </c>
      <c r="J49" s="196">
        <v>1</v>
      </c>
      <c r="K49" s="214">
        <f t="shared" si="3"/>
        <v>2</v>
      </c>
      <c r="L49" s="196">
        <v>1</v>
      </c>
      <c r="M49" s="196">
        <v>1</v>
      </c>
      <c r="N49" s="214">
        <f t="shared" si="4"/>
        <v>2</v>
      </c>
      <c r="O49" s="214">
        <f t="shared" si="5"/>
        <v>4</v>
      </c>
      <c r="P49" s="91"/>
      <c r="Q49" s="399" t="s">
        <v>654</v>
      </c>
      <c r="R49" s="34"/>
      <c r="S49" s="32">
        <v>0</v>
      </c>
      <c r="T49" s="33">
        <f t="shared" si="6"/>
        <v>0</v>
      </c>
      <c r="U49" s="34" t="str">
        <f t="shared" si="0"/>
        <v>En riesgo en cumplimiento</v>
      </c>
      <c r="V49" s="34"/>
      <c r="W49" s="32">
        <v>2</v>
      </c>
      <c r="X49" s="33">
        <f t="shared" si="7"/>
        <v>2</v>
      </c>
      <c r="Y49" s="34" t="str">
        <f t="shared" si="1"/>
        <v>De acuerdo con lo programado</v>
      </c>
      <c r="Z49" s="34"/>
      <c r="AA49" s="35">
        <v>1</v>
      </c>
      <c r="AB49" s="33">
        <f t="shared" si="8"/>
        <v>1</v>
      </c>
      <c r="AC49" s="34" t="str">
        <f t="shared" si="9"/>
        <v>De acuerdo con lo programado</v>
      </c>
      <c r="AD49" s="36"/>
      <c r="AE49" s="32">
        <v>1</v>
      </c>
      <c r="AF49" s="33">
        <f t="shared" si="10"/>
        <v>1</v>
      </c>
      <c r="AG49" s="34" t="str">
        <f t="shared" si="2"/>
        <v>De acuerdo con lo programado</v>
      </c>
      <c r="AH49" s="34"/>
      <c r="AI49" s="32">
        <f t="shared" si="11"/>
        <v>4</v>
      </c>
      <c r="AJ49" s="37">
        <f t="shared" si="12"/>
        <v>1</v>
      </c>
      <c r="AK49" s="34" t="str">
        <f t="shared" si="13"/>
        <v>Cumplio</v>
      </c>
      <c r="AL49" s="34"/>
    </row>
    <row r="50" spans="1:38" s="133" customFormat="1" ht="51" hidden="1" customHeight="1" thickTop="1" thickBot="1">
      <c r="A50" s="142">
        <f t="shared" si="14"/>
        <v>18</v>
      </c>
      <c r="B50" s="143">
        <v>0</v>
      </c>
      <c r="C50" s="143">
        <v>0</v>
      </c>
      <c r="D50" s="143">
        <v>0</v>
      </c>
      <c r="E50" s="143">
        <v>0</v>
      </c>
      <c r="F50" s="44" t="s">
        <v>658</v>
      </c>
      <c r="G50" s="40" t="s">
        <v>158</v>
      </c>
      <c r="H50" s="40" t="s">
        <v>159</v>
      </c>
      <c r="I50" s="196">
        <v>1</v>
      </c>
      <c r="J50" s="196">
        <v>1</v>
      </c>
      <c r="K50" s="214">
        <f t="shared" si="3"/>
        <v>2</v>
      </c>
      <c r="L50" s="196">
        <v>1</v>
      </c>
      <c r="M50" s="196">
        <v>1</v>
      </c>
      <c r="N50" s="214">
        <f t="shared" si="4"/>
        <v>2</v>
      </c>
      <c r="O50" s="214">
        <f t="shared" si="5"/>
        <v>4</v>
      </c>
      <c r="P50" s="91"/>
      <c r="Q50" s="399" t="s">
        <v>654</v>
      </c>
      <c r="R50" s="34"/>
      <c r="S50" s="32">
        <v>0</v>
      </c>
      <c r="T50" s="33">
        <f t="shared" si="6"/>
        <v>0</v>
      </c>
      <c r="U50" s="34" t="str">
        <f t="shared" si="0"/>
        <v>En riesgo en cumplimiento</v>
      </c>
      <c r="V50" s="34"/>
      <c r="W50" s="32">
        <v>2</v>
      </c>
      <c r="X50" s="33">
        <f t="shared" si="7"/>
        <v>2</v>
      </c>
      <c r="Y50" s="34" t="str">
        <f t="shared" si="1"/>
        <v>De acuerdo con lo programado</v>
      </c>
      <c r="Z50" s="34"/>
      <c r="AA50" s="35">
        <v>2</v>
      </c>
      <c r="AB50" s="33">
        <f t="shared" si="8"/>
        <v>2</v>
      </c>
      <c r="AC50" s="34" t="str">
        <f t="shared" si="9"/>
        <v>De acuerdo con lo programado</v>
      </c>
      <c r="AD50" s="36"/>
      <c r="AE50" s="32">
        <v>1</v>
      </c>
      <c r="AF50" s="33">
        <f t="shared" si="10"/>
        <v>1</v>
      </c>
      <c r="AG50" s="34" t="str">
        <f t="shared" si="2"/>
        <v>De acuerdo con lo programado</v>
      </c>
      <c r="AH50" s="34"/>
      <c r="AI50" s="32">
        <f t="shared" si="11"/>
        <v>5</v>
      </c>
      <c r="AJ50" s="37">
        <f t="shared" si="12"/>
        <v>1.25</v>
      </c>
      <c r="AK50" s="34" t="str">
        <f t="shared" si="13"/>
        <v>Cumplio</v>
      </c>
      <c r="AL50" s="34"/>
    </row>
    <row r="51" spans="1:38" s="133" customFormat="1" ht="51" hidden="1" customHeight="1" thickTop="1" thickBot="1">
      <c r="A51" s="142">
        <f t="shared" si="14"/>
        <v>19</v>
      </c>
      <c r="B51" s="143">
        <v>0</v>
      </c>
      <c r="C51" s="143">
        <v>0</v>
      </c>
      <c r="D51" s="143">
        <v>0</v>
      </c>
      <c r="E51" s="143">
        <v>0</v>
      </c>
      <c r="F51" s="44" t="s">
        <v>659</v>
      </c>
      <c r="G51" s="40" t="s">
        <v>158</v>
      </c>
      <c r="H51" s="40" t="s">
        <v>164</v>
      </c>
      <c r="I51" s="41">
        <v>0</v>
      </c>
      <c r="J51" s="41">
        <v>0</v>
      </c>
      <c r="K51" s="214">
        <f t="shared" si="3"/>
        <v>0</v>
      </c>
      <c r="L51" s="41">
        <v>0</v>
      </c>
      <c r="M51" s="196">
        <v>1</v>
      </c>
      <c r="N51" s="214">
        <f t="shared" si="4"/>
        <v>1</v>
      </c>
      <c r="O51" s="214">
        <f t="shared" si="5"/>
        <v>1</v>
      </c>
      <c r="P51" s="91"/>
      <c r="Q51" s="399" t="s">
        <v>654</v>
      </c>
      <c r="R51" s="34"/>
      <c r="S51" s="32">
        <v>0</v>
      </c>
      <c r="T51" s="33" t="str">
        <f t="shared" si="6"/>
        <v>No hay Programación</v>
      </c>
      <c r="U51" s="34" t="str">
        <f t="shared" si="0"/>
        <v>De acuerdo con lo programado</v>
      </c>
      <c r="V51" s="34"/>
      <c r="W51" s="32">
        <v>0</v>
      </c>
      <c r="X51" s="33" t="str">
        <f t="shared" si="7"/>
        <v>No hay Programación</v>
      </c>
      <c r="Y51" s="34" t="str">
        <f t="shared" si="1"/>
        <v>De acuerdo con lo programado</v>
      </c>
      <c r="Z51" s="34"/>
      <c r="AA51" s="35">
        <v>0</v>
      </c>
      <c r="AB51" s="33" t="str">
        <f t="shared" si="8"/>
        <v>No hay Programación</v>
      </c>
      <c r="AC51" s="34" t="str">
        <f t="shared" si="9"/>
        <v>De acuerdo con lo programado</v>
      </c>
      <c r="AD51" s="36"/>
      <c r="AE51" s="32">
        <v>0</v>
      </c>
      <c r="AF51" s="33">
        <f t="shared" si="10"/>
        <v>0</v>
      </c>
      <c r="AG51" s="34" t="str">
        <f t="shared" si="2"/>
        <v>En riesgo en cumplimiento</v>
      </c>
      <c r="AH51" s="34" t="s">
        <v>660</v>
      </c>
      <c r="AI51" s="32">
        <f t="shared" si="11"/>
        <v>0</v>
      </c>
      <c r="AJ51" s="37">
        <f t="shared" si="12"/>
        <v>0</v>
      </c>
      <c r="AK51" s="34" t="str">
        <f t="shared" si="13"/>
        <v>No cumplio</v>
      </c>
      <c r="AL51" s="34" t="s">
        <v>660</v>
      </c>
    </row>
    <row r="52" spans="1:38" s="133" customFormat="1" ht="51" hidden="1" customHeight="1" thickTop="1" thickBot="1">
      <c r="A52" s="142">
        <f t="shared" si="14"/>
        <v>20</v>
      </c>
      <c r="B52" s="143">
        <v>0</v>
      </c>
      <c r="C52" s="143">
        <v>0</v>
      </c>
      <c r="D52" s="143">
        <v>0</v>
      </c>
      <c r="E52" s="143">
        <v>0</v>
      </c>
      <c r="F52" s="44" t="s">
        <v>661</v>
      </c>
      <c r="G52" s="40" t="s">
        <v>158</v>
      </c>
      <c r="H52" s="40" t="s">
        <v>164</v>
      </c>
      <c r="I52" s="41">
        <v>0</v>
      </c>
      <c r="J52" s="41">
        <v>0</v>
      </c>
      <c r="K52" s="214">
        <f t="shared" si="3"/>
        <v>0</v>
      </c>
      <c r="L52" s="196">
        <v>1</v>
      </c>
      <c r="M52" s="196">
        <v>1</v>
      </c>
      <c r="N52" s="214">
        <f t="shared" si="4"/>
        <v>2</v>
      </c>
      <c r="O52" s="214">
        <f t="shared" si="5"/>
        <v>2</v>
      </c>
      <c r="P52" s="91"/>
      <c r="Q52" s="395" t="s">
        <v>662</v>
      </c>
      <c r="R52" s="34"/>
      <c r="S52" s="32">
        <v>3</v>
      </c>
      <c r="T52" s="33" t="str">
        <f t="shared" si="6"/>
        <v>No hay Programación</v>
      </c>
      <c r="U52" s="34" t="str">
        <f t="shared" si="0"/>
        <v>De acuerdo con lo programado</v>
      </c>
      <c r="V52" s="34"/>
      <c r="W52" s="32">
        <v>0</v>
      </c>
      <c r="X52" s="33" t="str">
        <f t="shared" si="7"/>
        <v>No hay Programación</v>
      </c>
      <c r="Y52" s="34" t="str">
        <f t="shared" si="1"/>
        <v>De acuerdo con lo programado</v>
      </c>
      <c r="Z52" s="34"/>
      <c r="AA52" s="35">
        <v>0</v>
      </c>
      <c r="AB52" s="33">
        <f t="shared" si="8"/>
        <v>0</v>
      </c>
      <c r="AC52" s="34" t="str">
        <f t="shared" si="9"/>
        <v>En riesgo en cumplimiento</v>
      </c>
      <c r="AD52" s="36"/>
      <c r="AE52" s="32">
        <v>1</v>
      </c>
      <c r="AF52" s="33">
        <f t="shared" si="10"/>
        <v>1</v>
      </c>
      <c r="AG52" s="34" t="str">
        <f t="shared" si="2"/>
        <v>De acuerdo con lo programado</v>
      </c>
      <c r="AH52" s="34"/>
      <c r="AI52" s="32">
        <f t="shared" si="11"/>
        <v>4</v>
      </c>
      <c r="AJ52" s="37">
        <f t="shared" si="12"/>
        <v>2</v>
      </c>
      <c r="AK52" s="34" t="str">
        <f t="shared" si="13"/>
        <v>Cumplio</v>
      </c>
      <c r="AL52" s="34"/>
    </row>
    <row r="53" spans="1:38" s="133" customFormat="1" ht="51" hidden="1" customHeight="1" thickTop="1" thickBot="1">
      <c r="A53" s="142">
        <f t="shared" si="14"/>
        <v>21</v>
      </c>
      <c r="B53" s="143">
        <v>0</v>
      </c>
      <c r="C53" s="143">
        <v>0</v>
      </c>
      <c r="D53" s="143">
        <v>0</v>
      </c>
      <c r="E53" s="143">
        <v>0</v>
      </c>
      <c r="F53" s="44" t="s">
        <v>663</v>
      </c>
      <c r="G53" s="40" t="s">
        <v>648</v>
      </c>
      <c r="H53" s="40" t="s">
        <v>200</v>
      </c>
      <c r="I53" s="196">
        <v>1</v>
      </c>
      <c r="J53" s="196">
        <v>1</v>
      </c>
      <c r="K53" s="214">
        <f t="shared" si="3"/>
        <v>2</v>
      </c>
      <c r="L53" s="196">
        <v>1</v>
      </c>
      <c r="M53" s="196">
        <v>1</v>
      </c>
      <c r="N53" s="214">
        <f t="shared" si="4"/>
        <v>2</v>
      </c>
      <c r="O53" s="214">
        <f t="shared" si="5"/>
        <v>4</v>
      </c>
      <c r="P53" s="30"/>
      <c r="Q53" s="395" t="s">
        <v>662</v>
      </c>
      <c r="R53" s="34"/>
      <c r="S53" s="32">
        <v>1</v>
      </c>
      <c r="T53" s="33">
        <f t="shared" si="6"/>
        <v>1</v>
      </c>
      <c r="U53" s="34" t="str">
        <f t="shared" si="0"/>
        <v>De acuerdo con lo programado</v>
      </c>
      <c r="V53" s="34"/>
      <c r="W53" s="32">
        <v>1</v>
      </c>
      <c r="X53" s="33">
        <f t="shared" si="7"/>
        <v>1</v>
      </c>
      <c r="Y53" s="34" t="str">
        <f t="shared" si="1"/>
        <v>De acuerdo con lo programado</v>
      </c>
      <c r="Z53" s="34"/>
      <c r="AA53" s="35">
        <v>0</v>
      </c>
      <c r="AB53" s="33">
        <f t="shared" si="8"/>
        <v>0</v>
      </c>
      <c r="AC53" s="34" t="str">
        <f t="shared" si="9"/>
        <v>En riesgo en cumplimiento</v>
      </c>
      <c r="AD53" s="36"/>
      <c r="AE53" s="32">
        <v>1</v>
      </c>
      <c r="AF53" s="33">
        <f t="shared" si="10"/>
        <v>1</v>
      </c>
      <c r="AG53" s="34" t="str">
        <f t="shared" si="2"/>
        <v>De acuerdo con lo programado</v>
      </c>
      <c r="AH53" s="34"/>
      <c r="AI53" s="32">
        <f t="shared" si="11"/>
        <v>3</v>
      </c>
      <c r="AJ53" s="37">
        <f t="shared" si="12"/>
        <v>0.75</v>
      </c>
      <c r="AK53" s="34" t="str">
        <f t="shared" si="13"/>
        <v>No cumplio</v>
      </c>
      <c r="AL53" s="34"/>
    </row>
    <row r="54" spans="1:38" s="133" customFormat="1" ht="51" hidden="1" customHeight="1" thickBot="1">
      <c r="A54" s="142">
        <f t="shared" si="14"/>
        <v>22</v>
      </c>
      <c r="B54" s="143">
        <v>0</v>
      </c>
      <c r="C54" s="143">
        <v>0</v>
      </c>
      <c r="D54" s="143">
        <v>0</v>
      </c>
      <c r="E54" s="143">
        <v>0</v>
      </c>
      <c r="F54" s="44" t="s">
        <v>664</v>
      </c>
      <c r="G54" s="40" t="s">
        <v>648</v>
      </c>
      <c r="H54" s="40" t="s">
        <v>200</v>
      </c>
      <c r="I54" s="41">
        <v>0</v>
      </c>
      <c r="J54" s="196">
        <v>3</v>
      </c>
      <c r="K54" s="214">
        <f t="shared" si="3"/>
        <v>3</v>
      </c>
      <c r="L54" s="196">
        <v>3</v>
      </c>
      <c r="M54" s="196">
        <v>2</v>
      </c>
      <c r="N54" s="214">
        <f t="shared" si="4"/>
        <v>5</v>
      </c>
      <c r="O54" s="214">
        <f t="shared" si="5"/>
        <v>8</v>
      </c>
      <c r="P54" s="30"/>
      <c r="Q54" s="397" t="s">
        <v>665</v>
      </c>
      <c r="R54" s="34"/>
      <c r="S54" s="32">
        <v>6</v>
      </c>
      <c r="T54" s="33" t="str">
        <f t="shared" si="6"/>
        <v>No hay Programación</v>
      </c>
      <c r="U54" s="34" t="str">
        <f t="shared" si="0"/>
        <v>De acuerdo con lo programado</v>
      </c>
      <c r="V54" s="34"/>
      <c r="W54" s="32">
        <v>3</v>
      </c>
      <c r="X54" s="33">
        <f t="shared" si="7"/>
        <v>1</v>
      </c>
      <c r="Y54" s="34" t="str">
        <f t="shared" si="1"/>
        <v>De acuerdo con lo programado</v>
      </c>
      <c r="Z54" s="34"/>
      <c r="AA54" s="35">
        <v>3</v>
      </c>
      <c r="AB54" s="33">
        <f t="shared" si="8"/>
        <v>1</v>
      </c>
      <c r="AC54" s="34" t="str">
        <f t="shared" si="9"/>
        <v>De acuerdo con lo programado</v>
      </c>
      <c r="AD54" s="36"/>
      <c r="AE54" s="32">
        <v>2</v>
      </c>
      <c r="AF54" s="33">
        <f t="shared" si="10"/>
        <v>1</v>
      </c>
      <c r="AG54" s="34" t="str">
        <f t="shared" si="2"/>
        <v>De acuerdo con lo programado</v>
      </c>
      <c r="AH54" s="34"/>
      <c r="AI54" s="32">
        <f t="shared" si="11"/>
        <v>14</v>
      </c>
      <c r="AJ54" s="37">
        <f t="shared" si="12"/>
        <v>1.75</v>
      </c>
      <c r="AK54" s="34" t="str">
        <f t="shared" si="13"/>
        <v>Cumplio</v>
      </c>
      <c r="AL54" s="34"/>
    </row>
    <row r="55" spans="1:38" s="133" customFormat="1" ht="51" hidden="1" customHeight="1" thickTop="1" thickBot="1">
      <c r="A55" s="142">
        <f t="shared" si="14"/>
        <v>23</v>
      </c>
      <c r="B55" s="143">
        <v>0</v>
      </c>
      <c r="C55" s="143">
        <v>0</v>
      </c>
      <c r="D55" s="143">
        <v>0</v>
      </c>
      <c r="E55" s="143">
        <v>0</v>
      </c>
      <c r="F55" s="44" t="s">
        <v>666</v>
      </c>
      <c r="G55" s="40" t="s">
        <v>587</v>
      </c>
      <c r="H55" s="40" t="s">
        <v>667</v>
      </c>
      <c r="I55" s="196">
        <v>72</v>
      </c>
      <c r="J55" s="41">
        <v>0</v>
      </c>
      <c r="K55" s="214">
        <f t="shared" si="3"/>
        <v>72</v>
      </c>
      <c r="L55" s="41">
        <v>0</v>
      </c>
      <c r="M55" s="41">
        <v>0</v>
      </c>
      <c r="N55" s="214">
        <f t="shared" si="4"/>
        <v>0</v>
      </c>
      <c r="O55" s="214">
        <f t="shared" si="5"/>
        <v>72</v>
      </c>
      <c r="P55" s="30"/>
      <c r="Q55" s="398" t="s">
        <v>668</v>
      </c>
      <c r="R55" s="34"/>
      <c r="S55" s="32">
        <v>11</v>
      </c>
      <c r="T55" s="33">
        <f t="shared" si="6"/>
        <v>0.15277777777777779</v>
      </c>
      <c r="U55" s="34" t="str">
        <f t="shared" si="0"/>
        <v>En riesgo en cumplimiento</v>
      </c>
      <c r="V55" s="34"/>
      <c r="W55" s="32">
        <v>0</v>
      </c>
      <c r="X55" s="33" t="str">
        <f t="shared" si="7"/>
        <v>No hay Programación</v>
      </c>
      <c r="Y55" s="34" t="str">
        <f t="shared" si="1"/>
        <v>De acuerdo con lo programado</v>
      </c>
      <c r="Z55" s="34"/>
      <c r="AA55" s="35">
        <v>0</v>
      </c>
      <c r="AB55" s="33" t="str">
        <f t="shared" si="8"/>
        <v>No hay Programación</v>
      </c>
      <c r="AC55" s="34" t="str">
        <f t="shared" si="9"/>
        <v>De acuerdo con lo programado</v>
      </c>
      <c r="AD55" s="36"/>
      <c r="AE55" s="32">
        <v>0</v>
      </c>
      <c r="AF55" s="33" t="str">
        <f t="shared" si="10"/>
        <v>No hay Programación</v>
      </c>
      <c r="AG55" s="34" t="str">
        <f t="shared" si="2"/>
        <v>De acuerdo con lo programado</v>
      </c>
      <c r="AH55" s="34"/>
      <c r="AI55" s="32">
        <f t="shared" si="11"/>
        <v>11</v>
      </c>
      <c r="AJ55" s="37">
        <f t="shared" si="12"/>
        <v>0.15277777777777779</v>
      </c>
      <c r="AK55" s="34" t="str">
        <f t="shared" si="13"/>
        <v>No cumplio</v>
      </c>
      <c r="AL55" s="34"/>
    </row>
    <row r="56" spans="1:38" s="133" customFormat="1" ht="51" hidden="1" customHeight="1" thickTop="1" thickBot="1">
      <c r="A56" s="142">
        <f t="shared" si="14"/>
        <v>24</v>
      </c>
      <c r="B56" s="143">
        <v>0</v>
      </c>
      <c r="C56" s="143">
        <v>0</v>
      </c>
      <c r="D56" s="143">
        <v>0</v>
      </c>
      <c r="E56" s="143">
        <v>0</v>
      </c>
      <c r="F56" s="44" t="s">
        <v>669</v>
      </c>
      <c r="G56" s="40" t="s">
        <v>648</v>
      </c>
      <c r="H56" s="40" t="s">
        <v>200</v>
      </c>
      <c r="I56" s="196">
        <v>3</v>
      </c>
      <c r="J56" s="196">
        <v>3</v>
      </c>
      <c r="K56" s="214">
        <f t="shared" si="3"/>
        <v>6</v>
      </c>
      <c r="L56" s="196">
        <v>3</v>
      </c>
      <c r="M56" s="196">
        <v>3</v>
      </c>
      <c r="N56" s="214">
        <f t="shared" si="4"/>
        <v>6</v>
      </c>
      <c r="O56" s="214">
        <f t="shared" si="5"/>
        <v>12</v>
      </c>
      <c r="P56" s="30"/>
      <c r="Q56" s="398" t="s">
        <v>668</v>
      </c>
      <c r="R56" s="34"/>
      <c r="S56" s="32">
        <v>0</v>
      </c>
      <c r="T56" s="33">
        <f t="shared" si="6"/>
        <v>0</v>
      </c>
      <c r="U56" s="34" t="str">
        <f t="shared" si="0"/>
        <v>En riesgo en cumplimiento</v>
      </c>
      <c r="V56" s="34"/>
      <c r="W56" s="32">
        <v>0</v>
      </c>
      <c r="X56" s="33">
        <f t="shared" si="7"/>
        <v>0</v>
      </c>
      <c r="Y56" s="34" t="str">
        <f t="shared" si="1"/>
        <v>En riesgo en cumplimiento</v>
      </c>
      <c r="Z56" s="34"/>
      <c r="AA56" s="35">
        <v>6</v>
      </c>
      <c r="AB56" s="33">
        <f t="shared" si="8"/>
        <v>2</v>
      </c>
      <c r="AC56" s="34" t="str">
        <f t="shared" si="9"/>
        <v>De acuerdo con lo programado</v>
      </c>
      <c r="AD56" s="36"/>
      <c r="AE56" s="32">
        <v>9</v>
      </c>
      <c r="AF56" s="33">
        <f t="shared" si="10"/>
        <v>3</v>
      </c>
      <c r="AG56" s="34" t="str">
        <f t="shared" si="2"/>
        <v>De acuerdo con lo programado</v>
      </c>
      <c r="AH56" s="34"/>
      <c r="AI56" s="32">
        <f t="shared" si="11"/>
        <v>15</v>
      </c>
      <c r="AJ56" s="37">
        <f t="shared" si="12"/>
        <v>1.25</v>
      </c>
      <c r="AK56" s="34" t="str">
        <f t="shared" si="13"/>
        <v>Cumplio</v>
      </c>
      <c r="AL56" s="34"/>
    </row>
    <row r="57" spans="1:38" s="133" customFormat="1" ht="51" hidden="1" customHeight="1" thickTop="1" thickBot="1">
      <c r="A57" s="142">
        <f t="shared" si="14"/>
        <v>25</v>
      </c>
      <c r="B57" s="143">
        <v>0</v>
      </c>
      <c r="C57" s="143">
        <v>0</v>
      </c>
      <c r="D57" s="143">
        <v>0</v>
      </c>
      <c r="E57" s="143">
        <v>0</v>
      </c>
      <c r="F57" s="44" t="s">
        <v>670</v>
      </c>
      <c r="G57" s="40" t="s">
        <v>100</v>
      </c>
      <c r="H57" s="40" t="s">
        <v>297</v>
      </c>
      <c r="I57" s="196">
        <v>58</v>
      </c>
      <c r="J57" s="196">
        <v>58</v>
      </c>
      <c r="K57" s="214">
        <f t="shared" si="3"/>
        <v>116</v>
      </c>
      <c r="L57" s="196">
        <v>58</v>
      </c>
      <c r="M57" s="196">
        <v>58</v>
      </c>
      <c r="N57" s="214">
        <f t="shared" si="4"/>
        <v>116</v>
      </c>
      <c r="O57" s="214">
        <f t="shared" si="5"/>
        <v>232</v>
      </c>
      <c r="P57" s="30"/>
      <c r="Q57" s="398" t="s">
        <v>668</v>
      </c>
      <c r="R57" s="34"/>
      <c r="S57" s="32">
        <v>6</v>
      </c>
      <c r="T57" s="33">
        <f t="shared" si="6"/>
        <v>0.10344827586206896</v>
      </c>
      <c r="U57" s="34" t="str">
        <f t="shared" si="0"/>
        <v>En riesgo en cumplimiento</v>
      </c>
      <c r="V57" s="34"/>
      <c r="W57" s="32">
        <v>58</v>
      </c>
      <c r="X57" s="33">
        <f t="shared" si="7"/>
        <v>1</v>
      </c>
      <c r="Y57" s="34" t="str">
        <f t="shared" si="1"/>
        <v>De acuerdo con lo programado</v>
      </c>
      <c r="Z57" s="34"/>
      <c r="AA57" s="35">
        <v>0</v>
      </c>
      <c r="AB57" s="33">
        <f t="shared" si="8"/>
        <v>0</v>
      </c>
      <c r="AC57" s="34" t="str">
        <f t="shared" si="9"/>
        <v>En riesgo en cumplimiento</v>
      </c>
      <c r="AD57" s="36"/>
      <c r="AE57" s="32">
        <v>58</v>
      </c>
      <c r="AF57" s="33">
        <f t="shared" si="10"/>
        <v>1</v>
      </c>
      <c r="AG57" s="34" t="str">
        <f t="shared" si="2"/>
        <v>De acuerdo con lo programado</v>
      </c>
      <c r="AH57" s="34"/>
      <c r="AI57" s="32">
        <f t="shared" si="11"/>
        <v>122</v>
      </c>
      <c r="AJ57" s="37">
        <f t="shared" si="12"/>
        <v>0.52586206896551724</v>
      </c>
      <c r="AK57" s="34" t="str">
        <f t="shared" si="13"/>
        <v>No cumplio</v>
      </c>
      <c r="AL57" s="34"/>
    </row>
    <row r="58" spans="1:38" s="133" customFormat="1" ht="51" hidden="1" customHeight="1" thickTop="1" thickBot="1">
      <c r="A58" s="142">
        <f t="shared" si="14"/>
        <v>26</v>
      </c>
      <c r="B58" s="143">
        <v>0</v>
      </c>
      <c r="C58" s="143">
        <v>0</v>
      </c>
      <c r="D58" s="143">
        <v>0</v>
      </c>
      <c r="E58" s="143">
        <v>0</v>
      </c>
      <c r="F58" s="44" t="s">
        <v>671</v>
      </c>
      <c r="G58" s="40" t="s">
        <v>672</v>
      </c>
      <c r="H58" s="40" t="s">
        <v>673</v>
      </c>
      <c r="I58" s="196">
        <v>6</v>
      </c>
      <c r="J58" s="196">
        <v>18</v>
      </c>
      <c r="K58" s="214">
        <f t="shared" si="3"/>
        <v>24</v>
      </c>
      <c r="L58" s="196">
        <v>18</v>
      </c>
      <c r="M58" s="196">
        <v>20</v>
      </c>
      <c r="N58" s="214">
        <f t="shared" si="4"/>
        <v>38</v>
      </c>
      <c r="O58" s="214">
        <f t="shared" si="5"/>
        <v>62</v>
      </c>
      <c r="P58" s="30"/>
      <c r="Q58" s="398" t="s">
        <v>668</v>
      </c>
      <c r="R58" s="34"/>
      <c r="S58" s="32">
        <v>0</v>
      </c>
      <c r="T58" s="33">
        <f t="shared" si="6"/>
        <v>0</v>
      </c>
      <c r="U58" s="34" t="str">
        <f t="shared" si="0"/>
        <v>En riesgo en cumplimiento</v>
      </c>
      <c r="V58" s="34"/>
      <c r="W58" s="32">
        <v>18</v>
      </c>
      <c r="X58" s="33">
        <f t="shared" si="7"/>
        <v>1</v>
      </c>
      <c r="Y58" s="34" t="str">
        <f t="shared" si="1"/>
        <v>De acuerdo con lo programado</v>
      </c>
      <c r="Z58" s="34"/>
      <c r="AA58" s="35">
        <v>22</v>
      </c>
      <c r="AB58" s="33">
        <f t="shared" si="8"/>
        <v>1.2222222222222223</v>
      </c>
      <c r="AC58" s="34" t="str">
        <f t="shared" si="9"/>
        <v>De acuerdo con lo programado</v>
      </c>
      <c r="AD58" s="36"/>
      <c r="AE58" s="32">
        <v>25</v>
      </c>
      <c r="AF58" s="33">
        <f t="shared" si="10"/>
        <v>1.25</v>
      </c>
      <c r="AG58" s="34" t="str">
        <f t="shared" si="2"/>
        <v>De acuerdo con lo programado</v>
      </c>
      <c r="AH58" s="34"/>
      <c r="AI58" s="32">
        <f t="shared" si="11"/>
        <v>65</v>
      </c>
      <c r="AJ58" s="37">
        <f t="shared" si="12"/>
        <v>1.0483870967741935</v>
      </c>
      <c r="AK58" s="34" t="str">
        <f t="shared" si="13"/>
        <v>Cumplio</v>
      </c>
      <c r="AL58" s="34"/>
    </row>
    <row r="59" spans="1:38" s="133" customFormat="1" ht="51" hidden="1" customHeight="1" thickTop="1" thickBot="1">
      <c r="A59" s="142">
        <f t="shared" si="14"/>
        <v>27</v>
      </c>
      <c r="B59" s="143">
        <v>0</v>
      </c>
      <c r="C59" s="143">
        <v>0</v>
      </c>
      <c r="D59" s="143">
        <v>0</v>
      </c>
      <c r="E59" s="143">
        <v>0</v>
      </c>
      <c r="F59" s="44" t="s">
        <v>674</v>
      </c>
      <c r="G59" s="40" t="s">
        <v>100</v>
      </c>
      <c r="H59" s="40" t="s">
        <v>297</v>
      </c>
      <c r="I59" s="196">
        <v>10</v>
      </c>
      <c r="J59" s="196">
        <v>1</v>
      </c>
      <c r="K59" s="214">
        <f t="shared" si="3"/>
        <v>11</v>
      </c>
      <c r="L59" s="41">
        <v>0</v>
      </c>
      <c r="M59" s="41">
        <v>0</v>
      </c>
      <c r="N59" s="214">
        <f t="shared" si="4"/>
        <v>0</v>
      </c>
      <c r="O59" s="214">
        <f t="shared" si="5"/>
        <v>11</v>
      </c>
      <c r="P59" s="30"/>
      <c r="Q59" s="398" t="s">
        <v>668</v>
      </c>
      <c r="R59" s="34"/>
      <c r="S59" s="32">
        <v>0</v>
      </c>
      <c r="T59" s="33">
        <f t="shared" si="6"/>
        <v>0</v>
      </c>
      <c r="U59" s="34" t="str">
        <f t="shared" si="0"/>
        <v>En riesgo en cumplimiento</v>
      </c>
      <c r="V59" s="34"/>
      <c r="W59" s="32">
        <v>1</v>
      </c>
      <c r="X59" s="33">
        <f t="shared" si="7"/>
        <v>1</v>
      </c>
      <c r="Y59" s="34" t="str">
        <f t="shared" si="1"/>
        <v>De acuerdo con lo programado</v>
      </c>
      <c r="Z59" s="34"/>
      <c r="AA59" s="35">
        <v>0</v>
      </c>
      <c r="AB59" s="33" t="str">
        <f t="shared" si="8"/>
        <v>No hay Programación</v>
      </c>
      <c r="AC59" s="34" t="str">
        <f t="shared" si="9"/>
        <v>De acuerdo con lo programado</v>
      </c>
      <c r="AD59" s="36"/>
      <c r="AE59" s="32">
        <v>0</v>
      </c>
      <c r="AF59" s="33" t="str">
        <f t="shared" si="10"/>
        <v>No hay Programación</v>
      </c>
      <c r="AG59" s="34" t="str">
        <f t="shared" si="2"/>
        <v>De acuerdo con lo programado</v>
      </c>
      <c r="AH59" s="34"/>
      <c r="AI59" s="32">
        <f t="shared" si="11"/>
        <v>1</v>
      </c>
      <c r="AJ59" s="37">
        <f t="shared" si="12"/>
        <v>9.0909090909090912E-2</v>
      </c>
      <c r="AK59" s="34" t="str">
        <f t="shared" si="13"/>
        <v>No cumplio</v>
      </c>
      <c r="AL59" s="34"/>
    </row>
    <row r="60" spans="1:38" s="133" customFormat="1" ht="51" hidden="1" customHeight="1" thickTop="1" thickBot="1">
      <c r="A60" s="142">
        <f t="shared" si="14"/>
        <v>28</v>
      </c>
      <c r="B60" s="143">
        <v>0</v>
      </c>
      <c r="C60" s="143">
        <v>0</v>
      </c>
      <c r="D60" s="143">
        <v>0</v>
      </c>
      <c r="E60" s="143">
        <v>0</v>
      </c>
      <c r="F60" s="44" t="s">
        <v>675</v>
      </c>
      <c r="G60" s="40" t="s">
        <v>100</v>
      </c>
      <c r="H60" s="40" t="s">
        <v>297</v>
      </c>
      <c r="I60" s="196">
        <v>10</v>
      </c>
      <c r="J60" s="196">
        <v>1</v>
      </c>
      <c r="K60" s="214">
        <f t="shared" si="3"/>
        <v>11</v>
      </c>
      <c r="L60" s="196">
        <v>1</v>
      </c>
      <c r="M60" s="196">
        <v>1</v>
      </c>
      <c r="N60" s="214">
        <f t="shared" si="4"/>
        <v>2</v>
      </c>
      <c r="O60" s="214">
        <f t="shared" si="5"/>
        <v>13</v>
      </c>
      <c r="P60" s="30"/>
      <c r="Q60" s="398" t="s">
        <v>668</v>
      </c>
      <c r="R60" s="34"/>
      <c r="S60" s="32">
        <v>0</v>
      </c>
      <c r="T60" s="33">
        <f t="shared" si="6"/>
        <v>0</v>
      </c>
      <c r="U60" s="34" t="str">
        <f t="shared" si="0"/>
        <v>En riesgo en cumplimiento</v>
      </c>
      <c r="V60" s="34"/>
      <c r="W60" s="32">
        <v>1</v>
      </c>
      <c r="X60" s="33">
        <f t="shared" si="7"/>
        <v>1</v>
      </c>
      <c r="Y60" s="34" t="str">
        <f t="shared" si="1"/>
        <v>De acuerdo con lo programado</v>
      </c>
      <c r="Z60" s="34"/>
      <c r="AA60" s="35">
        <v>2</v>
      </c>
      <c r="AB60" s="33">
        <f t="shared" si="8"/>
        <v>2</v>
      </c>
      <c r="AC60" s="34" t="str">
        <f t="shared" si="9"/>
        <v>De acuerdo con lo programado</v>
      </c>
      <c r="AD60" s="36"/>
      <c r="AE60" s="32">
        <v>1</v>
      </c>
      <c r="AF60" s="33">
        <f t="shared" si="10"/>
        <v>1</v>
      </c>
      <c r="AG60" s="34" t="str">
        <f t="shared" si="2"/>
        <v>De acuerdo con lo programado</v>
      </c>
      <c r="AH60" s="34"/>
      <c r="AI60" s="32">
        <f t="shared" si="11"/>
        <v>4</v>
      </c>
      <c r="AJ60" s="37">
        <f t="shared" si="12"/>
        <v>0.30769230769230771</v>
      </c>
      <c r="AK60" s="34" t="str">
        <f t="shared" si="13"/>
        <v>No cumplio</v>
      </c>
      <c r="AL60" s="34"/>
    </row>
    <row r="61" spans="1:38" s="133" customFormat="1" ht="51" hidden="1" customHeight="1" thickTop="1" thickBot="1">
      <c r="A61" s="142">
        <f t="shared" si="14"/>
        <v>29</v>
      </c>
      <c r="B61" s="143">
        <v>0</v>
      </c>
      <c r="C61" s="143">
        <v>0</v>
      </c>
      <c r="D61" s="143">
        <v>0</v>
      </c>
      <c r="E61" s="143">
        <v>0</v>
      </c>
      <c r="F61" s="44" t="s">
        <v>676</v>
      </c>
      <c r="G61" s="40" t="s">
        <v>672</v>
      </c>
      <c r="H61" s="40" t="s">
        <v>673</v>
      </c>
      <c r="I61" s="196">
        <v>6</v>
      </c>
      <c r="J61" s="196">
        <v>6</v>
      </c>
      <c r="K61" s="214">
        <f t="shared" si="3"/>
        <v>12</v>
      </c>
      <c r="L61" s="196">
        <v>6</v>
      </c>
      <c r="M61" s="196">
        <v>7</v>
      </c>
      <c r="N61" s="214">
        <f t="shared" si="4"/>
        <v>13</v>
      </c>
      <c r="O61" s="214">
        <f t="shared" si="5"/>
        <v>25</v>
      </c>
      <c r="P61" s="30"/>
      <c r="Q61" s="398" t="s">
        <v>668</v>
      </c>
      <c r="R61" s="34"/>
      <c r="S61" s="32">
        <v>0</v>
      </c>
      <c r="T61" s="33">
        <f t="shared" si="6"/>
        <v>0</v>
      </c>
      <c r="U61" s="34" t="str">
        <f t="shared" si="0"/>
        <v>En riesgo en cumplimiento</v>
      </c>
      <c r="V61" s="34"/>
      <c r="W61" s="32">
        <v>6</v>
      </c>
      <c r="X61" s="33">
        <f t="shared" si="7"/>
        <v>1</v>
      </c>
      <c r="Y61" s="34" t="str">
        <f t="shared" si="1"/>
        <v>De acuerdo con lo programado</v>
      </c>
      <c r="Z61" s="34"/>
      <c r="AA61" s="35">
        <v>6</v>
      </c>
      <c r="AB61" s="33">
        <f t="shared" si="8"/>
        <v>1</v>
      </c>
      <c r="AC61" s="34" t="str">
        <f t="shared" si="9"/>
        <v>De acuerdo con lo programado</v>
      </c>
      <c r="AD61" s="36"/>
      <c r="AE61" s="32">
        <v>7</v>
      </c>
      <c r="AF61" s="33">
        <f t="shared" si="10"/>
        <v>1</v>
      </c>
      <c r="AG61" s="34" t="str">
        <f t="shared" si="2"/>
        <v>De acuerdo con lo programado</v>
      </c>
      <c r="AH61" s="34"/>
      <c r="AI61" s="32">
        <f t="shared" si="11"/>
        <v>19</v>
      </c>
      <c r="AJ61" s="37">
        <f t="shared" si="12"/>
        <v>0.76</v>
      </c>
      <c r="AK61" s="34" t="str">
        <f t="shared" si="13"/>
        <v>No cumplio</v>
      </c>
      <c r="AL61" s="34"/>
    </row>
    <row r="62" spans="1:38" s="133" customFormat="1" ht="51" hidden="1" customHeight="1" thickTop="1" thickBot="1">
      <c r="A62" s="158" t="s">
        <v>510</v>
      </c>
      <c r="B62" s="158"/>
      <c r="C62" s="158"/>
      <c r="D62" s="158"/>
      <c r="E62" s="158"/>
      <c r="F62" s="158"/>
      <c r="G62" s="215"/>
      <c r="H62" s="215"/>
      <c r="I62" s="215"/>
      <c r="J62" s="215"/>
      <c r="K62" s="215"/>
      <c r="L62" s="215"/>
      <c r="M62" s="215"/>
      <c r="N62" s="158"/>
      <c r="O62" s="158"/>
      <c r="P62" s="158"/>
      <c r="Q62" s="158"/>
      <c r="R62" s="158"/>
      <c r="S62" s="158"/>
      <c r="T62" s="158"/>
      <c r="U62" s="158"/>
      <c r="V62" s="158"/>
      <c r="W62" s="158"/>
      <c r="X62" s="158"/>
      <c r="Y62" s="158"/>
      <c r="Z62" s="158"/>
      <c r="AA62" s="159"/>
      <c r="AB62" s="158"/>
      <c r="AC62" s="158"/>
      <c r="AD62" s="159"/>
      <c r="AE62" s="158"/>
      <c r="AF62" s="158"/>
      <c r="AG62" s="158"/>
      <c r="AH62" s="158"/>
      <c r="AI62" s="158"/>
      <c r="AJ62" s="158"/>
      <c r="AK62" s="34" t="str">
        <f t="shared" si="13"/>
        <v>No cumplio</v>
      </c>
      <c r="AL62" s="158"/>
    </row>
    <row r="63" spans="1:38" s="133" customFormat="1" ht="51" customHeight="1" thickTop="1" thickBot="1">
      <c r="A63" s="142">
        <f>A61+1</f>
        <v>30</v>
      </c>
      <c r="B63" s="143">
        <v>0</v>
      </c>
      <c r="C63" s="143">
        <v>0</v>
      </c>
      <c r="D63" s="143">
        <v>0</v>
      </c>
      <c r="E63" s="143">
        <v>0</v>
      </c>
      <c r="F63" s="44" t="s">
        <v>677</v>
      </c>
      <c r="G63" s="40" t="s">
        <v>100</v>
      </c>
      <c r="H63" s="40" t="s">
        <v>297</v>
      </c>
      <c r="I63" s="41">
        <v>0</v>
      </c>
      <c r="J63" s="41">
        <v>0</v>
      </c>
      <c r="K63" s="28">
        <f>I63+J63</f>
        <v>0</v>
      </c>
      <c r="L63" s="41">
        <v>0</v>
      </c>
      <c r="M63" s="41">
        <v>0</v>
      </c>
      <c r="N63" s="28">
        <f>L63+M63</f>
        <v>0</v>
      </c>
      <c r="O63" s="28">
        <f>K63+N63</f>
        <v>0</v>
      </c>
      <c r="P63" s="30"/>
      <c r="Q63" s="396" t="s">
        <v>652</v>
      </c>
      <c r="R63" s="34"/>
      <c r="S63" s="32">
        <v>2</v>
      </c>
      <c r="T63" s="33" t="str">
        <f t="shared" si="6"/>
        <v>No hay Programación</v>
      </c>
      <c r="U63" s="34" t="str">
        <f t="shared" si="0"/>
        <v>De acuerdo con lo programado</v>
      </c>
      <c r="V63" s="34"/>
      <c r="W63" s="32">
        <v>1</v>
      </c>
      <c r="X63" s="33" t="str">
        <f t="shared" si="7"/>
        <v>No hay Programación</v>
      </c>
      <c r="Y63" s="34" t="str">
        <f t="shared" si="1"/>
        <v>De acuerdo con lo programado</v>
      </c>
      <c r="Z63" s="34"/>
      <c r="AA63" s="35">
        <v>12</v>
      </c>
      <c r="AB63" s="33" t="str">
        <f>IF(AA63="","No hay ejecución",IF(AND(L63=0),"No hay Programación", AA63/L63))</f>
        <v>No hay Programación</v>
      </c>
      <c r="AC63" s="34" t="str">
        <f t="shared" ref="AC63:AC90" si="15">IF(AB63="No hay ejecución","NA",IF(AB63&gt;=90%,"De acuerdo con lo programado",IF(AB63&gt;=50%,"Atraso Leve",IF(AB63&lt;49.99%,"En riesgo en cumplimiento"))))</f>
        <v>De acuerdo con lo programado</v>
      </c>
      <c r="AD63" s="36"/>
      <c r="AE63" s="32">
        <v>0</v>
      </c>
      <c r="AF63" s="33" t="str">
        <f t="shared" si="10"/>
        <v>No hay Programación</v>
      </c>
      <c r="AG63" s="34" t="str">
        <f t="shared" si="2"/>
        <v>De acuerdo con lo programado</v>
      </c>
      <c r="AH63" s="34"/>
      <c r="AI63" s="32">
        <f t="shared" si="11"/>
        <v>15</v>
      </c>
      <c r="AJ63" s="37" t="str">
        <f t="shared" si="12"/>
        <v>No hay Programación</v>
      </c>
      <c r="AK63" s="34" t="str">
        <f t="shared" si="13"/>
        <v>Cumplio</v>
      </c>
      <c r="AL63" s="34"/>
    </row>
    <row r="64" spans="1:38" s="133" customFormat="1" ht="26.1" hidden="1" customHeight="1" thickTop="1" thickBot="1">
      <c r="A64" s="142">
        <f>A63+1</f>
        <v>31</v>
      </c>
      <c r="B64" s="143">
        <v>0</v>
      </c>
      <c r="C64" s="143">
        <v>0</v>
      </c>
      <c r="D64" s="143">
        <v>0</v>
      </c>
      <c r="E64" s="143">
        <v>0</v>
      </c>
      <c r="F64" s="44" t="s">
        <v>678</v>
      </c>
      <c r="G64" s="40" t="s">
        <v>100</v>
      </c>
      <c r="H64" s="40" t="s">
        <v>297</v>
      </c>
      <c r="I64" s="41">
        <v>0</v>
      </c>
      <c r="J64" s="41">
        <v>0</v>
      </c>
      <c r="K64" s="28">
        <f>I64+J64</f>
        <v>0</v>
      </c>
      <c r="L64" s="41">
        <v>0</v>
      </c>
      <c r="M64" s="41">
        <v>0</v>
      </c>
      <c r="N64" s="28">
        <f>L64+M64</f>
        <v>0</v>
      </c>
      <c r="O64" s="28">
        <f>K64+N64</f>
        <v>0</v>
      </c>
      <c r="P64" s="30"/>
      <c r="Q64" s="399" t="s">
        <v>654</v>
      </c>
      <c r="R64" s="34"/>
      <c r="S64" s="32">
        <v>0</v>
      </c>
      <c r="T64" s="33" t="str">
        <f t="shared" si="6"/>
        <v>No hay Programación</v>
      </c>
      <c r="U64" s="34" t="str">
        <f t="shared" si="0"/>
        <v>De acuerdo con lo programado</v>
      </c>
      <c r="V64" s="34"/>
      <c r="W64" s="32">
        <v>69</v>
      </c>
      <c r="X64" s="33" t="str">
        <f t="shared" si="7"/>
        <v>No hay Programación</v>
      </c>
      <c r="Y64" s="34" t="str">
        <f t="shared" si="1"/>
        <v>De acuerdo con lo programado</v>
      </c>
      <c r="Z64" s="34"/>
      <c r="AA64" s="35">
        <v>39</v>
      </c>
      <c r="AB64" s="33" t="str">
        <f t="shared" ref="AB64:AB90" si="16">IF(AA64="","No hay ejecución",IF(AND(L64=0),"No hay Programación", AA64/L64))</f>
        <v>No hay Programación</v>
      </c>
      <c r="AC64" s="34" t="str">
        <f t="shared" si="15"/>
        <v>De acuerdo con lo programado</v>
      </c>
      <c r="AD64" s="36"/>
      <c r="AE64" s="32">
        <v>69</v>
      </c>
      <c r="AF64" s="33" t="str">
        <f t="shared" si="10"/>
        <v>No hay Programación</v>
      </c>
      <c r="AG64" s="34" t="str">
        <f t="shared" si="2"/>
        <v>De acuerdo con lo programado</v>
      </c>
      <c r="AH64" s="34"/>
      <c r="AI64" s="32">
        <f t="shared" si="11"/>
        <v>177</v>
      </c>
      <c r="AJ64" s="37" t="str">
        <f t="shared" si="12"/>
        <v>No hay Programación</v>
      </c>
      <c r="AK64" s="34" t="str">
        <f t="shared" si="13"/>
        <v>Cumplio</v>
      </c>
      <c r="AL64" s="34"/>
    </row>
    <row r="65" spans="1:38" s="133" customFormat="1" ht="51" hidden="1" customHeight="1" thickTop="1" thickBot="1">
      <c r="A65" s="142">
        <f>A64+1</f>
        <v>32</v>
      </c>
      <c r="B65" s="143">
        <v>0</v>
      </c>
      <c r="C65" s="143">
        <v>0</v>
      </c>
      <c r="D65" s="143">
        <v>0</v>
      </c>
      <c r="E65" s="143">
        <v>0</v>
      </c>
      <c r="F65" s="44" t="s">
        <v>679</v>
      </c>
      <c r="G65" s="40" t="s">
        <v>100</v>
      </c>
      <c r="H65" s="40" t="s">
        <v>297</v>
      </c>
      <c r="I65" s="41">
        <v>0</v>
      </c>
      <c r="J65" s="41">
        <v>0</v>
      </c>
      <c r="K65" s="28">
        <f t="shared" ref="K65:K68" si="17">I65+J65</f>
        <v>0</v>
      </c>
      <c r="L65" s="41">
        <v>0</v>
      </c>
      <c r="M65" s="41">
        <v>0</v>
      </c>
      <c r="N65" s="28">
        <f t="shared" ref="N65:N68" si="18">L65+M65</f>
        <v>0</v>
      </c>
      <c r="O65" s="28">
        <f t="shared" ref="O65:O68" si="19">K65+N65</f>
        <v>0</v>
      </c>
      <c r="P65" s="30"/>
      <c r="Q65" s="399" t="s">
        <v>654</v>
      </c>
      <c r="R65" s="34"/>
      <c r="S65" s="32">
        <v>13</v>
      </c>
      <c r="T65" s="33" t="str">
        <f t="shared" si="6"/>
        <v>No hay Programación</v>
      </c>
      <c r="U65" s="34" t="str">
        <f t="shared" si="0"/>
        <v>De acuerdo con lo programado</v>
      </c>
      <c r="V65" s="34"/>
      <c r="W65" s="32">
        <v>15</v>
      </c>
      <c r="X65" s="33" t="str">
        <f t="shared" si="7"/>
        <v>No hay Programación</v>
      </c>
      <c r="Y65" s="34" t="str">
        <f t="shared" si="1"/>
        <v>De acuerdo con lo programado</v>
      </c>
      <c r="Z65" s="34"/>
      <c r="AA65" s="35">
        <v>2</v>
      </c>
      <c r="AB65" s="33" t="str">
        <f t="shared" si="16"/>
        <v>No hay Programación</v>
      </c>
      <c r="AC65" s="34" t="str">
        <f t="shared" si="15"/>
        <v>De acuerdo con lo programado</v>
      </c>
      <c r="AD65" s="36"/>
      <c r="AE65" s="32">
        <v>0</v>
      </c>
      <c r="AF65" s="33" t="str">
        <f t="shared" si="10"/>
        <v>No hay Programación</v>
      </c>
      <c r="AG65" s="34" t="str">
        <f t="shared" si="2"/>
        <v>De acuerdo con lo programado</v>
      </c>
      <c r="AH65" s="34"/>
      <c r="AI65" s="32">
        <f t="shared" si="11"/>
        <v>30</v>
      </c>
      <c r="AJ65" s="37" t="str">
        <f t="shared" si="12"/>
        <v>No hay Programación</v>
      </c>
      <c r="AK65" s="34" t="str">
        <f t="shared" si="13"/>
        <v>Cumplio</v>
      </c>
      <c r="AL65" s="34"/>
    </row>
    <row r="66" spans="1:38" s="133" customFormat="1" ht="51" hidden="1" customHeight="1" thickTop="1" thickBot="1">
      <c r="A66" s="142">
        <f>A65+1</f>
        <v>33</v>
      </c>
      <c r="B66" s="143">
        <v>0</v>
      </c>
      <c r="C66" s="143">
        <v>0</v>
      </c>
      <c r="D66" s="143">
        <v>0</v>
      </c>
      <c r="E66" s="143">
        <v>0</v>
      </c>
      <c r="F66" s="44" t="s">
        <v>680</v>
      </c>
      <c r="G66" s="40" t="s">
        <v>100</v>
      </c>
      <c r="H66" s="40" t="s">
        <v>297</v>
      </c>
      <c r="I66" s="41">
        <v>0</v>
      </c>
      <c r="J66" s="41">
        <v>0</v>
      </c>
      <c r="K66" s="28">
        <f t="shared" si="17"/>
        <v>0</v>
      </c>
      <c r="L66" s="41">
        <v>0</v>
      </c>
      <c r="M66" s="41">
        <v>0</v>
      </c>
      <c r="N66" s="28">
        <f t="shared" si="18"/>
        <v>0</v>
      </c>
      <c r="O66" s="28">
        <f t="shared" si="19"/>
        <v>0</v>
      </c>
      <c r="P66" s="30"/>
      <c r="Q66" s="399" t="s">
        <v>654</v>
      </c>
      <c r="R66" s="34"/>
      <c r="S66" s="32">
        <v>0</v>
      </c>
      <c r="T66" s="33" t="str">
        <f t="shared" si="6"/>
        <v>No hay Programación</v>
      </c>
      <c r="U66" s="34" t="str">
        <f t="shared" si="0"/>
        <v>De acuerdo con lo programado</v>
      </c>
      <c r="V66" s="34"/>
      <c r="W66" s="32">
        <v>628</v>
      </c>
      <c r="X66" s="33" t="str">
        <f t="shared" si="7"/>
        <v>No hay Programación</v>
      </c>
      <c r="Y66" s="34" t="str">
        <f t="shared" si="1"/>
        <v>De acuerdo con lo programado</v>
      </c>
      <c r="Z66" s="34"/>
      <c r="AA66" s="35">
        <v>65</v>
      </c>
      <c r="AB66" s="33" t="str">
        <f t="shared" si="16"/>
        <v>No hay Programación</v>
      </c>
      <c r="AC66" s="34" t="str">
        <f t="shared" si="15"/>
        <v>De acuerdo con lo programado</v>
      </c>
      <c r="AD66" s="36"/>
      <c r="AE66" s="32">
        <v>335</v>
      </c>
      <c r="AF66" s="33" t="str">
        <f t="shared" si="10"/>
        <v>No hay Programación</v>
      </c>
      <c r="AG66" s="34" t="str">
        <f t="shared" si="2"/>
        <v>De acuerdo con lo programado</v>
      </c>
      <c r="AH66" s="34"/>
      <c r="AI66" s="32">
        <f t="shared" si="11"/>
        <v>1028</v>
      </c>
      <c r="AJ66" s="37" t="str">
        <f t="shared" si="12"/>
        <v>No hay Programación</v>
      </c>
      <c r="AK66" s="34" t="str">
        <f t="shared" si="13"/>
        <v>Cumplio</v>
      </c>
      <c r="AL66" s="34"/>
    </row>
    <row r="67" spans="1:38" s="133" customFormat="1" ht="51" hidden="1" customHeight="1" thickTop="1" thickBot="1">
      <c r="A67" s="142">
        <f>A65+1</f>
        <v>33</v>
      </c>
      <c r="B67" s="143">
        <v>0</v>
      </c>
      <c r="C67" s="143">
        <v>0</v>
      </c>
      <c r="D67" s="143">
        <v>0</v>
      </c>
      <c r="E67" s="143">
        <v>0</v>
      </c>
      <c r="F67" s="44" t="s">
        <v>681</v>
      </c>
      <c r="G67" s="40" t="s">
        <v>100</v>
      </c>
      <c r="H67" s="40" t="s">
        <v>297</v>
      </c>
      <c r="I67" s="41">
        <v>0</v>
      </c>
      <c r="J67" s="41">
        <v>0</v>
      </c>
      <c r="K67" s="28">
        <f t="shared" si="17"/>
        <v>0</v>
      </c>
      <c r="L67" s="41">
        <v>0</v>
      </c>
      <c r="M67" s="41">
        <v>0</v>
      </c>
      <c r="N67" s="28">
        <f t="shared" si="18"/>
        <v>0</v>
      </c>
      <c r="O67" s="28">
        <f t="shared" si="19"/>
        <v>0</v>
      </c>
      <c r="P67" s="30"/>
      <c r="Q67" s="399" t="s">
        <v>654</v>
      </c>
      <c r="R67" s="34"/>
      <c r="S67" s="32">
        <v>5</v>
      </c>
      <c r="T67" s="33" t="str">
        <f t="shared" si="6"/>
        <v>No hay Programación</v>
      </c>
      <c r="U67" s="34" t="str">
        <f t="shared" si="0"/>
        <v>De acuerdo con lo programado</v>
      </c>
      <c r="V67" s="34"/>
      <c r="W67" s="32">
        <v>0</v>
      </c>
      <c r="X67" s="33" t="str">
        <f t="shared" si="7"/>
        <v>No hay Programación</v>
      </c>
      <c r="Y67" s="34" t="str">
        <f t="shared" si="1"/>
        <v>De acuerdo con lo programado</v>
      </c>
      <c r="Z67" s="34"/>
      <c r="AA67" s="35">
        <v>0</v>
      </c>
      <c r="AB67" s="33" t="str">
        <f t="shared" si="16"/>
        <v>No hay Programación</v>
      </c>
      <c r="AC67" s="34" t="str">
        <f t="shared" si="15"/>
        <v>De acuerdo con lo programado</v>
      </c>
      <c r="AD67" s="36"/>
      <c r="AE67" s="32">
        <v>0</v>
      </c>
      <c r="AF67" s="33" t="str">
        <f t="shared" si="10"/>
        <v>No hay Programación</v>
      </c>
      <c r="AG67" s="34" t="str">
        <f t="shared" si="2"/>
        <v>De acuerdo con lo programado</v>
      </c>
      <c r="AH67" s="34"/>
      <c r="AI67" s="32">
        <f t="shared" si="11"/>
        <v>5</v>
      </c>
      <c r="AJ67" s="37" t="str">
        <f t="shared" si="12"/>
        <v>No hay Programación</v>
      </c>
      <c r="AK67" s="34" t="str">
        <f t="shared" si="13"/>
        <v>Cumplio</v>
      </c>
      <c r="AL67" s="34"/>
    </row>
    <row r="68" spans="1:38" s="133" customFormat="1" ht="51" hidden="1" customHeight="1" thickTop="1" thickBot="1">
      <c r="A68" s="142">
        <f t="shared" ref="A68:A90" si="20">A67+1</f>
        <v>34</v>
      </c>
      <c r="B68" s="143">
        <v>0</v>
      </c>
      <c r="C68" s="143">
        <v>0</v>
      </c>
      <c r="D68" s="143">
        <v>0</v>
      </c>
      <c r="E68" s="143">
        <v>0</v>
      </c>
      <c r="F68" s="44" t="s">
        <v>682</v>
      </c>
      <c r="G68" s="40" t="s">
        <v>683</v>
      </c>
      <c r="H68" s="40" t="s">
        <v>684</v>
      </c>
      <c r="I68" s="41">
        <v>0</v>
      </c>
      <c r="J68" s="41">
        <v>0</v>
      </c>
      <c r="K68" s="28">
        <f t="shared" si="17"/>
        <v>0</v>
      </c>
      <c r="L68" s="41">
        <v>0</v>
      </c>
      <c r="M68" s="41">
        <v>0</v>
      </c>
      <c r="N68" s="28">
        <f t="shared" si="18"/>
        <v>0</v>
      </c>
      <c r="O68" s="28">
        <f t="shared" si="19"/>
        <v>0</v>
      </c>
      <c r="P68" s="30"/>
      <c r="Q68" s="395" t="s">
        <v>662</v>
      </c>
      <c r="R68" s="34"/>
      <c r="S68" s="32">
        <v>0</v>
      </c>
      <c r="T68" s="33" t="str">
        <f t="shared" si="6"/>
        <v>No hay Programación</v>
      </c>
      <c r="U68" s="34" t="str">
        <f t="shared" si="0"/>
        <v>De acuerdo con lo programado</v>
      </c>
      <c r="V68" s="34"/>
      <c r="W68" s="32">
        <v>15</v>
      </c>
      <c r="X68" s="33" t="str">
        <f t="shared" si="7"/>
        <v>No hay Programación</v>
      </c>
      <c r="Y68" s="34" t="str">
        <f t="shared" si="1"/>
        <v>De acuerdo con lo programado</v>
      </c>
      <c r="Z68" s="34"/>
      <c r="AA68" s="35">
        <v>0</v>
      </c>
      <c r="AB68" s="33" t="str">
        <f t="shared" si="16"/>
        <v>No hay Programación</v>
      </c>
      <c r="AC68" s="34" t="str">
        <f t="shared" si="15"/>
        <v>De acuerdo con lo programado</v>
      </c>
      <c r="AD68" s="36"/>
      <c r="AE68" s="32">
        <v>0</v>
      </c>
      <c r="AF68" s="33" t="str">
        <f t="shared" si="10"/>
        <v>No hay Programación</v>
      </c>
      <c r="AG68" s="34" t="str">
        <f t="shared" si="2"/>
        <v>De acuerdo con lo programado</v>
      </c>
      <c r="AH68" s="34"/>
      <c r="AI68" s="32">
        <f t="shared" si="11"/>
        <v>15</v>
      </c>
      <c r="AJ68" s="37" t="str">
        <f t="shared" si="12"/>
        <v>No hay Programación</v>
      </c>
      <c r="AK68" s="34" t="str">
        <f t="shared" si="13"/>
        <v>Cumplio</v>
      </c>
      <c r="AL68" s="34"/>
    </row>
    <row r="69" spans="1:38" s="133" customFormat="1" ht="51" hidden="1" customHeight="1" thickTop="1" thickBot="1">
      <c r="A69" s="142">
        <f t="shared" si="20"/>
        <v>35</v>
      </c>
      <c r="B69" s="143">
        <v>0</v>
      </c>
      <c r="C69" s="143">
        <v>0</v>
      </c>
      <c r="D69" s="143">
        <v>0</v>
      </c>
      <c r="E69" s="143">
        <v>0</v>
      </c>
      <c r="F69" s="44" t="s">
        <v>685</v>
      </c>
      <c r="G69" s="40" t="s">
        <v>100</v>
      </c>
      <c r="H69" s="40" t="s">
        <v>686</v>
      </c>
      <c r="I69" s="41">
        <v>0</v>
      </c>
      <c r="J69" s="41">
        <v>0</v>
      </c>
      <c r="K69" s="28">
        <f>I69+J69</f>
        <v>0</v>
      </c>
      <c r="L69" s="41">
        <v>0</v>
      </c>
      <c r="M69" s="41">
        <v>0</v>
      </c>
      <c r="N69" s="28">
        <f>L69+M69</f>
        <v>0</v>
      </c>
      <c r="O69" s="28">
        <f>K69+N69</f>
        <v>0</v>
      </c>
      <c r="P69" s="30"/>
      <c r="Q69" s="395" t="s">
        <v>662</v>
      </c>
      <c r="R69" s="34"/>
      <c r="S69" s="32">
        <v>1</v>
      </c>
      <c r="T69" s="33" t="str">
        <f t="shared" si="6"/>
        <v>No hay Programación</v>
      </c>
      <c r="U69" s="34" t="str">
        <f t="shared" si="0"/>
        <v>De acuerdo con lo programado</v>
      </c>
      <c r="V69" s="34"/>
      <c r="W69" s="32">
        <v>1</v>
      </c>
      <c r="X69" s="33" t="str">
        <f t="shared" si="7"/>
        <v>No hay Programación</v>
      </c>
      <c r="Y69" s="34" t="str">
        <f t="shared" si="1"/>
        <v>De acuerdo con lo programado</v>
      </c>
      <c r="Z69" s="34"/>
      <c r="AA69" s="35">
        <v>0</v>
      </c>
      <c r="AB69" s="33" t="str">
        <f t="shared" si="16"/>
        <v>No hay Programación</v>
      </c>
      <c r="AC69" s="34" t="str">
        <f t="shared" si="15"/>
        <v>De acuerdo con lo programado</v>
      </c>
      <c r="AD69" s="36"/>
      <c r="AE69" s="32">
        <v>0</v>
      </c>
      <c r="AF69" s="33" t="str">
        <f t="shared" si="10"/>
        <v>No hay Programación</v>
      </c>
      <c r="AG69" s="34" t="str">
        <f t="shared" si="2"/>
        <v>De acuerdo con lo programado</v>
      </c>
      <c r="AH69" s="34"/>
      <c r="AI69" s="32">
        <f t="shared" si="11"/>
        <v>2</v>
      </c>
      <c r="AJ69" s="37" t="str">
        <f t="shared" si="12"/>
        <v>No hay Programación</v>
      </c>
      <c r="AK69" s="34" t="str">
        <f t="shared" si="13"/>
        <v>Cumplio</v>
      </c>
      <c r="AL69" s="34"/>
    </row>
    <row r="70" spans="1:38" s="133" customFormat="1" ht="51" hidden="1" customHeight="1" thickTop="1" thickBot="1">
      <c r="A70" s="142">
        <f t="shared" si="20"/>
        <v>36</v>
      </c>
      <c r="B70" s="143">
        <v>0</v>
      </c>
      <c r="C70" s="143">
        <v>0</v>
      </c>
      <c r="D70" s="143">
        <v>0</v>
      </c>
      <c r="E70" s="143">
        <v>0</v>
      </c>
      <c r="F70" s="44" t="s">
        <v>687</v>
      </c>
      <c r="G70" s="40" t="s">
        <v>672</v>
      </c>
      <c r="H70" s="40" t="s">
        <v>673</v>
      </c>
      <c r="I70" s="41">
        <v>0</v>
      </c>
      <c r="J70" s="41">
        <v>0</v>
      </c>
      <c r="K70" s="28">
        <f>I70+J70</f>
        <v>0</v>
      </c>
      <c r="L70" s="41">
        <v>0</v>
      </c>
      <c r="M70" s="41">
        <v>0</v>
      </c>
      <c r="N70" s="28">
        <f>L70+M70</f>
        <v>0</v>
      </c>
      <c r="O70" s="28">
        <f>K70+N70</f>
        <v>0</v>
      </c>
      <c r="P70" s="30"/>
      <c r="Q70" s="395" t="s">
        <v>662</v>
      </c>
      <c r="R70" s="34"/>
      <c r="S70" s="32">
        <v>237</v>
      </c>
      <c r="T70" s="33" t="str">
        <f t="shared" si="6"/>
        <v>No hay Programación</v>
      </c>
      <c r="U70" s="34" t="str">
        <f t="shared" si="0"/>
        <v>De acuerdo con lo programado</v>
      </c>
      <c r="V70" s="34"/>
      <c r="W70" s="32">
        <v>18</v>
      </c>
      <c r="X70" s="33" t="str">
        <f t="shared" si="7"/>
        <v>No hay Programación</v>
      </c>
      <c r="Y70" s="34" t="str">
        <f t="shared" si="1"/>
        <v>De acuerdo con lo programado</v>
      </c>
      <c r="Z70" s="34"/>
      <c r="AA70" s="35">
        <v>0</v>
      </c>
      <c r="AB70" s="33" t="str">
        <f t="shared" si="16"/>
        <v>No hay Programación</v>
      </c>
      <c r="AC70" s="34" t="str">
        <f t="shared" si="15"/>
        <v>De acuerdo con lo programado</v>
      </c>
      <c r="AD70" s="36"/>
      <c r="AE70" s="32">
        <v>0</v>
      </c>
      <c r="AF70" s="33" t="str">
        <f t="shared" si="10"/>
        <v>No hay Programación</v>
      </c>
      <c r="AG70" s="34" t="str">
        <f t="shared" si="2"/>
        <v>De acuerdo con lo programado</v>
      </c>
      <c r="AH70" s="34"/>
      <c r="AI70" s="32">
        <f t="shared" si="11"/>
        <v>255</v>
      </c>
      <c r="AJ70" s="37" t="str">
        <f t="shared" si="12"/>
        <v>No hay Programación</v>
      </c>
      <c r="AK70" s="34" t="str">
        <f t="shared" si="13"/>
        <v>Cumplio</v>
      </c>
      <c r="AL70" s="34"/>
    </row>
    <row r="71" spans="1:38" s="133" customFormat="1" ht="51" hidden="1" customHeight="1" thickTop="1" thickBot="1">
      <c r="A71" s="142">
        <f t="shared" si="20"/>
        <v>37</v>
      </c>
      <c r="B71" s="143">
        <v>0</v>
      </c>
      <c r="C71" s="143">
        <v>0</v>
      </c>
      <c r="D71" s="143">
        <v>0</v>
      </c>
      <c r="E71" s="143">
        <v>0</v>
      </c>
      <c r="F71" s="44" t="s">
        <v>688</v>
      </c>
      <c r="G71" s="40" t="s">
        <v>672</v>
      </c>
      <c r="H71" s="40" t="s">
        <v>673</v>
      </c>
      <c r="I71" s="41">
        <v>0</v>
      </c>
      <c r="J71" s="41">
        <v>0</v>
      </c>
      <c r="K71" s="28">
        <f>I71+J71</f>
        <v>0</v>
      </c>
      <c r="L71" s="41">
        <v>0</v>
      </c>
      <c r="M71" s="41">
        <v>0</v>
      </c>
      <c r="N71" s="28">
        <f>L71+M71</f>
        <v>0</v>
      </c>
      <c r="O71" s="28">
        <f>K71+N71</f>
        <v>0</v>
      </c>
      <c r="P71" s="30"/>
      <c r="Q71" s="395" t="s">
        <v>662</v>
      </c>
      <c r="R71" s="34"/>
      <c r="S71" s="32">
        <v>303</v>
      </c>
      <c r="T71" s="33" t="str">
        <f t="shared" si="6"/>
        <v>No hay Programación</v>
      </c>
      <c r="U71" s="34" t="str">
        <f t="shared" si="0"/>
        <v>De acuerdo con lo programado</v>
      </c>
      <c r="V71" s="34"/>
      <c r="W71" s="32">
        <v>151</v>
      </c>
      <c r="X71" s="33" t="str">
        <f t="shared" si="7"/>
        <v>No hay Programación</v>
      </c>
      <c r="Y71" s="34" t="str">
        <f t="shared" si="1"/>
        <v>De acuerdo con lo programado</v>
      </c>
      <c r="Z71" s="34"/>
      <c r="AA71" s="35">
        <v>0</v>
      </c>
      <c r="AB71" s="33" t="str">
        <f t="shared" si="16"/>
        <v>No hay Programación</v>
      </c>
      <c r="AC71" s="34" t="str">
        <f t="shared" si="15"/>
        <v>De acuerdo con lo programado</v>
      </c>
      <c r="AD71" s="36"/>
      <c r="AE71" s="32">
        <v>0</v>
      </c>
      <c r="AF71" s="33" t="str">
        <f t="shared" si="10"/>
        <v>No hay Programación</v>
      </c>
      <c r="AG71" s="34" t="str">
        <f t="shared" si="2"/>
        <v>De acuerdo con lo programado</v>
      </c>
      <c r="AH71" s="34"/>
      <c r="AI71" s="32">
        <f t="shared" si="11"/>
        <v>454</v>
      </c>
      <c r="AJ71" s="37" t="str">
        <f t="shared" si="12"/>
        <v>No hay Programación</v>
      </c>
      <c r="AK71" s="34" t="str">
        <f t="shared" si="13"/>
        <v>Cumplio</v>
      </c>
      <c r="AL71" s="34"/>
    </row>
    <row r="72" spans="1:38" s="133" customFormat="1" ht="51" hidden="1" customHeight="1" thickTop="1" thickBot="1">
      <c r="A72" s="142">
        <f t="shared" si="20"/>
        <v>38</v>
      </c>
      <c r="B72" s="143">
        <v>0</v>
      </c>
      <c r="C72" s="143">
        <v>0</v>
      </c>
      <c r="D72" s="143">
        <v>0</v>
      </c>
      <c r="E72" s="143">
        <v>0</v>
      </c>
      <c r="F72" s="44" t="s">
        <v>689</v>
      </c>
      <c r="G72" s="40" t="s">
        <v>100</v>
      </c>
      <c r="H72" s="40" t="s">
        <v>297</v>
      </c>
      <c r="I72" s="41">
        <v>0</v>
      </c>
      <c r="J72" s="41">
        <v>0</v>
      </c>
      <c r="K72" s="28">
        <f>I72+J72</f>
        <v>0</v>
      </c>
      <c r="L72" s="41">
        <v>0</v>
      </c>
      <c r="M72" s="41">
        <v>0</v>
      </c>
      <c r="N72" s="28">
        <f>L72+M72</f>
        <v>0</v>
      </c>
      <c r="O72" s="28">
        <f>K72+N72</f>
        <v>0</v>
      </c>
      <c r="P72" s="30"/>
      <c r="Q72" s="395" t="s">
        <v>662</v>
      </c>
      <c r="R72" s="34"/>
      <c r="S72" s="32">
        <v>42</v>
      </c>
      <c r="T72" s="33" t="str">
        <f t="shared" si="6"/>
        <v>No hay Programación</v>
      </c>
      <c r="U72" s="34" t="str">
        <f t="shared" si="0"/>
        <v>De acuerdo con lo programado</v>
      </c>
      <c r="V72" s="34"/>
      <c r="W72" s="32">
        <v>41</v>
      </c>
      <c r="X72" s="33" t="str">
        <f t="shared" si="7"/>
        <v>No hay Programación</v>
      </c>
      <c r="Y72" s="34" t="str">
        <f t="shared" si="1"/>
        <v>De acuerdo con lo programado</v>
      </c>
      <c r="Z72" s="34"/>
      <c r="AA72" s="35">
        <v>0</v>
      </c>
      <c r="AB72" s="33" t="str">
        <f t="shared" si="16"/>
        <v>No hay Programación</v>
      </c>
      <c r="AC72" s="34" t="str">
        <f t="shared" si="15"/>
        <v>De acuerdo con lo programado</v>
      </c>
      <c r="AD72" s="36"/>
      <c r="AE72" s="32">
        <v>0</v>
      </c>
      <c r="AF72" s="33" t="str">
        <f t="shared" si="10"/>
        <v>No hay Programación</v>
      </c>
      <c r="AG72" s="34" t="str">
        <f t="shared" si="2"/>
        <v>De acuerdo con lo programado</v>
      </c>
      <c r="AH72" s="34"/>
      <c r="AI72" s="32">
        <f t="shared" si="11"/>
        <v>83</v>
      </c>
      <c r="AJ72" s="37" t="str">
        <f t="shared" si="12"/>
        <v>No hay Programación</v>
      </c>
      <c r="AK72" s="34" t="str">
        <f t="shared" si="13"/>
        <v>Cumplio</v>
      </c>
      <c r="AL72" s="34"/>
    </row>
    <row r="73" spans="1:38" s="133" customFormat="1" ht="51" hidden="1" customHeight="1" thickTop="1" thickBot="1">
      <c r="A73" s="142">
        <f t="shared" si="20"/>
        <v>39</v>
      </c>
      <c r="B73" s="143">
        <v>0</v>
      </c>
      <c r="C73" s="143">
        <v>0</v>
      </c>
      <c r="D73" s="143">
        <v>0</v>
      </c>
      <c r="E73" s="143">
        <v>0</v>
      </c>
      <c r="F73" s="44" t="s">
        <v>690</v>
      </c>
      <c r="G73" s="40" t="s">
        <v>100</v>
      </c>
      <c r="H73" s="40" t="s">
        <v>297</v>
      </c>
      <c r="I73" s="41">
        <v>0</v>
      </c>
      <c r="J73" s="41">
        <v>0</v>
      </c>
      <c r="K73" s="28">
        <f>I73+J73</f>
        <v>0</v>
      </c>
      <c r="L73" s="41">
        <v>0</v>
      </c>
      <c r="M73" s="41">
        <v>0</v>
      </c>
      <c r="N73" s="28">
        <f>L73+M73</f>
        <v>0</v>
      </c>
      <c r="O73" s="28">
        <f>K73+N73</f>
        <v>0</v>
      </c>
      <c r="P73" s="30"/>
      <c r="Q73" s="397" t="s">
        <v>665</v>
      </c>
      <c r="R73" s="34"/>
      <c r="S73" s="32">
        <v>0</v>
      </c>
      <c r="T73" s="33" t="str">
        <f t="shared" si="6"/>
        <v>No hay Programación</v>
      </c>
      <c r="U73" s="34" t="str">
        <f t="shared" si="0"/>
        <v>De acuerdo con lo programado</v>
      </c>
      <c r="V73" s="34"/>
      <c r="W73" s="32">
        <v>0</v>
      </c>
      <c r="X73" s="33" t="str">
        <f t="shared" si="7"/>
        <v>No hay Programación</v>
      </c>
      <c r="Y73" s="34" t="str">
        <f t="shared" si="1"/>
        <v>De acuerdo con lo programado</v>
      </c>
      <c r="Z73" s="34"/>
      <c r="AA73" s="35">
        <v>2</v>
      </c>
      <c r="AB73" s="33" t="str">
        <f t="shared" si="16"/>
        <v>No hay Programación</v>
      </c>
      <c r="AC73" s="34" t="str">
        <f t="shared" si="15"/>
        <v>De acuerdo con lo programado</v>
      </c>
      <c r="AD73" s="36"/>
      <c r="AE73" s="32">
        <v>1</v>
      </c>
      <c r="AF73" s="33" t="str">
        <f t="shared" si="10"/>
        <v>No hay Programación</v>
      </c>
      <c r="AG73" s="34" t="str">
        <f t="shared" si="2"/>
        <v>De acuerdo con lo programado</v>
      </c>
      <c r="AH73" s="34"/>
      <c r="AI73" s="32">
        <f t="shared" si="11"/>
        <v>3</v>
      </c>
      <c r="AJ73" s="37" t="str">
        <f t="shared" si="12"/>
        <v>No hay Programación</v>
      </c>
      <c r="AK73" s="34" t="str">
        <f t="shared" si="13"/>
        <v>Cumplio</v>
      </c>
      <c r="AL73" s="34"/>
    </row>
    <row r="74" spans="1:38" s="133" customFormat="1" ht="51" hidden="1" customHeight="1" thickTop="1" thickBot="1">
      <c r="A74" s="142">
        <f t="shared" si="20"/>
        <v>40</v>
      </c>
      <c r="B74" s="143">
        <v>0</v>
      </c>
      <c r="C74" s="143">
        <v>0</v>
      </c>
      <c r="D74" s="143">
        <v>0</v>
      </c>
      <c r="E74" s="143">
        <v>0</v>
      </c>
      <c r="F74" s="44" t="s">
        <v>691</v>
      </c>
      <c r="G74" s="40" t="s">
        <v>100</v>
      </c>
      <c r="H74" s="40" t="s">
        <v>297</v>
      </c>
      <c r="I74" s="41">
        <v>0</v>
      </c>
      <c r="J74" s="41">
        <v>0</v>
      </c>
      <c r="K74" s="28">
        <f t="shared" ref="K74:K78" si="21">I74+J74</f>
        <v>0</v>
      </c>
      <c r="L74" s="41">
        <v>0</v>
      </c>
      <c r="M74" s="41">
        <v>0</v>
      </c>
      <c r="N74" s="28">
        <f t="shared" ref="N74:N78" si="22">L74+M74</f>
        <v>0</v>
      </c>
      <c r="O74" s="28">
        <f t="shared" ref="O74:O78" si="23">K74+N74</f>
        <v>0</v>
      </c>
      <c r="P74" s="30"/>
      <c r="Q74" s="397" t="s">
        <v>665</v>
      </c>
      <c r="R74" s="34"/>
      <c r="S74" s="32">
        <v>413</v>
      </c>
      <c r="T74" s="33" t="str">
        <f t="shared" si="6"/>
        <v>No hay Programación</v>
      </c>
      <c r="U74" s="34" t="str">
        <f t="shared" si="0"/>
        <v>De acuerdo con lo programado</v>
      </c>
      <c r="V74" s="34"/>
      <c r="W74" s="32">
        <v>42</v>
      </c>
      <c r="X74" s="33" t="str">
        <f t="shared" si="7"/>
        <v>No hay Programación</v>
      </c>
      <c r="Y74" s="34" t="str">
        <f t="shared" si="1"/>
        <v>De acuerdo con lo programado</v>
      </c>
      <c r="Z74" s="34"/>
      <c r="AA74" s="35">
        <v>20</v>
      </c>
      <c r="AB74" s="33" t="str">
        <f t="shared" si="16"/>
        <v>No hay Programación</v>
      </c>
      <c r="AC74" s="34" t="str">
        <f t="shared" si="15"/>
        <v>De acuerdo con lo programado</v>
      </c>
      <c r="AD74" s="36"/>
      <c r="AE74" s="32">
        <v>20</v>
      </c>
      <c r="AF74" s="33" t="str">
        <f t="shared" si="10"/>
        <v>No hay Programación</v>
      </c>
      <c r="AG74" s="34" t="str">
        <f t="shared" si="2"/>
        <v>De acuerdo con lo programado</v>
      </c>
      <c r="AH74" s="34"/>
      <c r="AI74" s="32">
        <f t="shared" si="11"/>
        <v>495</v>
      </c>
      <c r="AJ74" s="37" t="str">
        <f t="shared" si="12"/>
        <v>No hay Programación</v>
      </c>
      <c r="AK74" s="34" t="str">
        <f t="shared" si="13"/>
        <v>Cumplio</v>
      </c>
      <c r="AL74" s="34"/>
    </row>
    <row r="75" spans="1:38" s="133" customFormat="1" ht="51" hidden="1" customHeight="1" thickTop="1" thickBot="1">
      <c r="A75" s="142">
        <f t="shared" si="20"/>
        <v>41</v>
      </c>
      <c r="B75" s="143">
        <v>0</v>
      </c>
      <c r="C75" s="143">
        <v>0</v>
      </c>
      <c r="D75" s="143">
        <v>0</v>
      </c>
      <c r="E75" s="143">
        <v>0</v>
      </c>
      <c r="F75" s="44" t="s">
        <v>692</v>
      </c>
      <c r="G75" s="40" t="s">
        <v>648</v>
      </c>
      <c r="H75" s="40" t="s">
        <v>200</v>
      </c>
      <c r="I75" s="41">
        <v>0</v>
      </c>
      <c r="J75" s="41">
        <v>0</v>
      </c>
      <c r="K75" s="28">
        <f t="shared" si="21"/>
        <v>0</v>
      </c>
      <c r="L75" s="41">
        <v>0</v>
      </c>
      <c r="M75" s="41">
        <v>0</v>
      </c>
      <c r="N75" s="28">
        <f t="shared" si="22"/>
        <v>0</v>
      </c>
      <c r="O75" s="28">
        <f t="shared" si="23"/>
        <v>0</v>
      </c>
      <c r="P75" s="30"/>
      <c r="Q75" s="397" t="s">
        <v>665</v>
      </c>
      <c r="R75" s="34"/>
      <c r="S75" s="32">
        <v>22</v>
      </c>
      <c r="T75" s="33" t="str">
        <f t="shared" si="6"/>
        <v>No hay Programación</v>
      </c>
      <c r="U75" s="34" t="str">
        <f t="shared" si="0"/>
        <v>De acuerdo con lo programado</v>
      </c>
      <c r="V75" s="34"/>
      <c r="W75" s="32">
        <v>9</v>
      </c>
      <c r="X75" s="33" t="str">
        <f t="shared" si="7"/>
        <v>No hay Programación</v>
      </c>
      <c r="Y75" s="34" t="str">
        <f t="shared" si="1"/>
        <v>De acuerdo con lo programado</v>
      </c>
      <c r="Z75" s="34"/>
      <c r="AA75" s="35">
        <v>8</v>
      </c>
      <c r="AB75" s="33" t="str">
        <f t="shared" si="16"/>
        <v>No hay Programación</v>
      </c>
      <c r="AC75" s="34" t="str">
        <f t="shared" si="15"/>
        <v>De acuerdo con lo programado</v>
      </c>
      <c r="AD75" s="36"/>
      <c r="AE75" s="32">
        <v>4</v>
      </c>
      <c r="AF75" s="33" t="str">
        <f t="shared" si="10"/>
        <v>No hay Programación</v>
      </c>
      <c r="AG75" s="34" t="str">
        <f t="shared" si="2"/>
        <v>De acuerdo con lo programado</v>
      </c>
      <c r="AH75" s="34"/>
      <c r="AI75" s="32">
        <f t="shared" si="11"/>
        <v>43</v>
      </c>
      <c r="AJ75" s="37" t="str">
        <f t="shared" si="12"/>
        <v>No hay Programación</v>
      </c>
      <c r="AK75" s="34" t="str">
        <f t="shared" si="13"/>
        <v>Cumplio</v>
      </c>
      <c r="AL75" s="34"/>
    </row>
    <row r="76" spans="1:38" s="133" customFormat="1" ht="51" hidden="1" customHeight="1" thickTop="1" thickBot="1">
      <c r="A76" s="142">
        <f t="shared" si="20"/>
        <v>42</v>
      </c>
      <c r="B76" s="143">
        <v>0</v>
      </c>
      <c r="C76" s="143">
        <v>0</v>
      </c>
      <c r="D76" s="143">
        <v>0</v>
      </c>
      <c r="E76" s="143">
        <v>0</v>
      </c>
      <c r="F76" s="44" t="s">
        <v>693</v>
      </c>
      <c r="G76" s="40" t="s">
        <v>648</v>
      </c>
      <c r="H76" s="40" t="s">
        <v>200</v>
      </c>
      <c r="I76" s="41">
        <v>0</v>
      </c>
      <c r="J76" s="41">
        <v>0</v>
      </c>
      <c r="K76" s="28">
        <f t="shared" si="21"/>
        <v>0</v>
      </c>
      <c r="L76" s="41">
        <v>0</v>
      </c>
      <c r="M76" s="41">
        <v>0</v>
      </c>
      <c r="N76" s="28">
        <f t="shared" si="22"/>
        <v>0</v>
      </c>
      <c r="O76" s="28">
        <f t="shared" si="23"/>
        <v>0</v>
      </c>
      <c r="P76" s="30"/>
      <c r="Q76" s="397" t="s">
        <v>665</v>
      </c>
      <c r="R76" s="34"/>
      <c r="S76" s="32">
        <v>369</v>
      </c>
      <c r="T76" s="33" t="str">
        <f t="shared" si="6"/>
        <v>No hay Programación</v>
      </c>
      <c r="U76" s="34" t="str">
        <f t="shared" si="0"/>
        <v>De acuerdo con lo programado</v>
      </c>
      <c r="V76" s="34"/>
      <c r="W76" s="32">
        <v>11</v>
      </c>
      <c r="X76" s="33" t="str">
        <f t="shared" si="7"/>
        <v>No hay Programación</v>
      </c>
      <c r="Y76" s="34" t="str">
        <f t="shared" si="1"/>
        <v>De acuerdo con lo programado</v>
      </c>
      <c r="Z76" s="34"/>
      <c r="AA76" s="35">
        <v>17</v>
      </c>
      <c r="AB76" s="33" t="str">
        <f t="shared" si="16"/>
        <v>No hay Programación</v>
      </c>
      <c r="AC76" s="34" t="str">
        <f t="shared" si="15"/>
        <v>De acuerdo con lo programado</v>
      </c>
      <c r="AD76" s="36"/>
      <c r="AE76" s="32">
        <v>17</v>
      </c>
      <c r="AF76" s="33" t="str">
        <f t="shared" si="10"/>
        <v>No hay Programación</v>
      </c>
      <c r="AG76" s="34" t="str">
        <f t="shared" si="2"/>
        <v>De acuerdo con lo programado</v>
      </c>
      <c r="AH76" s="34"/>
      <c r="AI76" s="32">
        <f t="shared" si="11"/>
        <v>414</v>
      </c>
      <c r="AJ76" s="37" t="str">
        <f t="shared" si="12"/>
        <v>No hay Programación</v>
      </c>
      <c r="AK76" s="34" t="str">
        <f t="shared" si="13"/>
        <v>Cumplio</v>
      </c>
      <c r="AL76" s="34"/>
    </row>
    <row r="77" spans="1:38" s="133" customFormat="1" ht="51" hidden="1" customHeight="1" thickTop="1" thickBot="1">
      <c r="A77" s="142">
        <f t="shared" si="20"/>
        <v>43</v>
      </c>
      <c r="B77" s="143">
        <v>0</v>
      </c>
      <c r="C77" s="143">
        <v>0</v>
      </c>
      <c r="D77" s="143">
        <v>0</v>
      </c>
      <c r="E77" s="143">
        <v>0</v>
      </c>
      <c r="F77" s="44" t="s">
        <v>694</v>
      </c>
      <c r="G77" s="40" t="s">
        <v>648</v>
      </c>
      <c r="H77" s="40" t="s">
        <v>200</v>
      </c>
      <c r="I77" s="41">
        <v>0</v>
      </c>
      <c r="J77" s="41">
        <v>0</v>
      </c>
      <c r="K77" s="28">
        <f t="shared" si="21"/>
        <v>0</v>
      </c>
      <c r="L77" s="41">
        <v>0</v>
      </c>
      <c r="M77" s="41">
        <v>0</v>
      </c>
      <c r="N77" s="28">
        <f t="shared" si="22"/>
        <v>0</v>
      </c>
      <c r="O77" s="28">
        <f t="shared" si="23"/>
        <v>0</v>
      </c>
      <c r="P77" s="30"/>
      <c r="Q77" s="397" t="s">
        <v>665</v>
      </c>
      <c r="R77" s="34"/>
      <c r="S77" s="32">
        <v>334</v>
      </c>
      <c r="T77" s="33" t="str">
        <f t="shared" si="6"/>
        <v>No hay Programación</v>
      </c>
      <c r="U77" s="34" t="str">
        <f t="shared" si="0"/>
        <v>De acuerdo con lo programado</v>
      </c>
      <c r="V77" s="34"/>
      <c r="W77" s="32">
        <v>0</v>
      </c>
      <c r="X77" s="33" t="str">
        <f t="shared" si="7"/>
        <v>No hay Programación</v>
      </c>
      <c r="Y77" s="34" t="str">
        <f t="shared" si="1"/>
        <v>De acuerdo con lo programado</v>
      </c>
      <c r="Z77" s="34"/>
      <c r="AA77" s="35">
        <v>0</v>
      </c>
      <c r="AB77" s="33" t="str">
        <f t="shared" si="16"/>
        <v>No hay Programación</v>
      </c>
      <c r="AC77" s="34" t="str">
        <f t="shared" si="15"/>
        <v>De acuerdo con lo programado</v>
      </c>
      <c r="AD77" s="36" t="s">
        <v>695</v>
      </c>
      <c r="AE77" s="32">
        <v>0</v>
      </c>
      <c r="AF77" s="33" t="str">
        <f t="shared" si="10"/>
        <v>No hay Programación</v>
      </c>
      <c r="AG77" s="34" t="str">
        <f t="shared" si="2"/>
        <v>De acuerdo con lo programado</v>
      </c>
      <c r="AH77" s="34"/>
      <c r="AI77" s="32">
        <f t="shared" si="11"/>
        <v>334</v>
      </c>
      <c r="AJ77" s="37" t="str">
        <f t="shared" si="12"/>
        <v>No hay Programación</v>
      </c>
      <c r="AK77" s="34" t="str">
        <f t="shared" si="13"/>
        <v>Cumplio</v>
      </c>
      <c r="AL77" s="34"/>
    </row>
    <row r="78" spans="1:38" s="133" customFormat="1" ht="51" hidden="1" customHeight="1" thickTop="1" thickBot="1">
      <c r="A78" s="142">
        <f t="shared" si="20"/>
        <v>44</v>
      </c>
      <c r="B78" s="143">
        <v>0</v>
      </c>
      <c r="C78" s="143">
        <v>0</v>
      </c>
      <c r="D78" s="143">
        <v>0</v>
      </c>
      <c r="E78" s="143">
        <v>0</v>
      </c>
      <c r="F78" s="44" t="s">
        <v>696</v>
      </c>
      <c r="G78" s="40" t="s">
        <v>648</v>
      </c>
      <c r="H78" s="40" t="s">
        <v>200</v>
      </c>
      <c r="I78" s="41">
        <v>0</v>
      </c>
      <c r="J78" s="41">
        <v>0</v>
      </c>
      <c r="K78" s="28">
        <f t="shared" si="21"/>
        <v>0</v>
      </c>
      <c r="L78" s="41">
        <v>0</v>
      </c>
      <c r="M78" s="41">
        <v>0</v>
      </c>
      <c r="N78" s="28">
        <f t="shared" si="22"/>
        <v>0</v>
      </c>
      <c r="O78" s="28">
        <f t="shared" si="23"/>
        <v>0</v>
      </c>
      <c r="P78" s="30"/>
      <c r="Q78" s="397" t="s">
        <v>665</v>
      </c>
      <c r="R78" s="34"/>
      <c r="S78" s="32">
        <v>51</v>
      </c>
      <c r="T78" s="33" t="str">
        <f t="shared" si="6"/>
        <v>No hay Programación</v>
      </c>
      <c r="U78" s="34" t="str">
        <f t="shared" si="0"/>
        <v>De acuerdo con lo programado</v>
      </c>
      <c r="V78" s="34"/>
      <c r="W78" s="32">
        <v>0</v>
      </c>
      <c r="X78" s="33" t="str">
        <f t="shared" si="7"/>
        <v>No hay Programación</v>
      </c>
      <c r="Y78" s="34" t="str">
        <f t="shared" si="1"/>
        <v>De acuerdo con lo programado</v>
      </c>
      <c r="Z78" s="34"/>
      <c r="AA78" s="35">
        <v>0</v>
      </c>
      <c r="AB78" s="33" t="str">
        <f t="shared" si="16"/>
        <v>No hay Programación</v>
      </c>
      <c r="AC78" s="34" t="str">
        <f t="shared" si="15"/>
        <v>De acuerdo con lo programado</v>
      </c>
      <c r="AD78" s="36" t="s">
        <v>697</v>
      </c>
      <c r="AE78" s="32">
        <v>0</v>
      </c>
      <c r="AF78" s="33" t="str">
        <f t="shared" si="10"/>
        <v>No hay Programación</v>
      </c>
      <c r="AG78" s="34" t="str">
        <f t="shared" si="2"/>
        <v>De acuerdo con lo programado</v>
      </c>
      <c r="AH78" s="34"/>
      <c r="AI78" s="32">
        <f t="shared" si="11"/>
        <v>51</v>
      </c>
      <c r="AJ78" s="37" t="str">
        <f t="shared" si="12"/>
        <v>No hay Programación</v>
      </c>
      <c r="AK78" s="34" t="str">
        <f t="shared" si="13"/>
        <v>Cumplio</v>
      </c>
      <c r="AL78" s="34"/>
    </row>
    <row r="79" spans="1:38" s="133" customFormat="1" ht="51" hidden="1" customHeight="1" thickTop="1" thickBot="1">
      <c r="A79" s="142">
        <f t="shared" si="20"/>
        <v>45</v>
      </c>
      <c r="B79" s="143">
        <v>0</v>
      </c>
      <c r="C79" s="143">
        <v>0</v>
      </c>
      <c r="D79" s="143">
        <v>0</v>
      </c>
      <c r="E79" s="143">
        <v>0</v>
      </c>
      <c r="F79" s="44" t="s">
        <v>698</v>
      </c>
      <c r="G79" s="40" t="s">
        <v>100</v>
      </c>
      <c r="H79" s="40" t="s">
        <v>297</v>
      </c>
      <c r="I79" s="41">
        <v>0</v>
      </c>
      <c r="J79" s="41">
        <v>0</v>
      </c>
      <c r="K79" s="28">
        <f>I79+J79</f>
        <v>0</v>
      </c>
      <c r="L79" s="41">
        <v>0</v>
      </c>
      <c r="M79" s="41">
        <v>0</v>
      </c>
      <c r="N79" s="28">
        <f>L79+M79</f>
        <v>0</v>
      </c>
      <c r="O79" s="28">
        <f>K79+N79</f>
        <v>0</v>
      </c>
      <c r="P79" s="30"/>
      <c r="Q79" s="395" t="s">
        <v>699</v>
      </c>
      <c r="R79" s="34"/>
      <c r="S79" s="32">
        <v>718</v>
      </c>
      <c r="T79" s="33" t="str">
        <f t="shared" si="6"/>
        <v>No hay Programación</v>
      </c>
      <c r="U79" s="34" t="str">
        <f t="shared" si="0"/>
        <v>De acuerdo con lo programado</v>
      </c>
      <c r="V79" s="34"/>
      <c r="W79" s="32">
        <v>14</v>
      </c>
      <c r="X79" s="33" t="str">
        <f t="shared" si="7"/>
        <v>No hay Programación</v>
      </c>
      <c r="Y79" s="34" t="str">
        <f t="shared" si="1"/>
        <v>De acuerdo con lo programado</v>
      </c>
      <c r="Z79" s="34"/>
      <c r="AA79" s="35">
        <v>0</v>
      </c>
      <c r="AB79" s="33" t="str">
        <f t="shared" si="16"/>
        <v>No hay Programación</v>
      </c>
      <c r="AC79" s="34" t="str">
        <f t="shared" si="15"/>
        <v>De acuerdo con lo programado</v>
      </c>
      <c r="AD79" s="36"/>
      <c r="AE79" s="32">
        <v>0</v>
      </c>
      <c r="AF79" s="33" t="str">
        <f t="shared" si="10"/>
        <v>No hay Programación</v>
      </c>
      <c r="AG79" s="34" t="str">
        <f t="shared" si="2"/>
        <v>De acuerdo con lo programado</v>
      </c>
      <c r="AH79" s="34"/>
      <c r="AI79" s="32">
        <f t="shared" si="11"/>
        <v>732</v>
      </c>
      <c r="AJ79" s="37" t="str">
        <f t="shared" si="12"/>
        <v>No hay Programación</v>
      </c>
      <c r="AK79" s="34" t="str">
        <f t="shared" si="13"/>
        <v>Cumplio</v>
      </c>
      <c r="AL79" s="34"/>
    </row>
    <row r="80" spans="1:38" s="133" customFormat="1" ht="51" hidden="1" customHeight="1" thickTop="1" thickBot="1">
      <c r="A80" s="142">
        <f t="shared" si="20"/>
        <v>46</v>
      </c>
      <c r="B80" s="143">
        <v>0</v>
      </c>
      <c r="C80" s="143">
        <v>0</v>
      </c>
      <c r="D80" s="143">
        <v>0</v>
      </c>
      <c r="E80" s="143">
        <v>0</v>
      </c>
      <c r="F80" s="44" t="s">
        <v>700</v>
      </c>
      <c r="G80" s="40" t="s">
        <v>100</v>
      </c>
      <c r="H80" s="40" t="s">
        <v>297</v>
      </c>
      <c r="I80" s="41">
        <v>0</v>
      </c>
      <c r="J80" s="41">
        <v>0</v>
      </c>
      <c r="K80" s="28">
        <f t="shared" ref="K80:K83" si="24">I80+J80</f>
        <v>0</v>
      </c>
      <c r="L80" s="41">
        <v>0</v>
      </c>
      <c r="M80" s="41">
        <v>0</v>
      </c>
      <c r="N80" s="28">
        <f t="shared" ref="N80:N83" si="25">L80+M80</f>
        <v>0</v>
      </c>
      <c r="O80" s="28">
        <f t="shared" ref="O80:O83" si="26">K80+N80</f>
        <v>0</v>
      </c>
      <c r="P80" s="30"/>
      <c r="Q80" s="398" t="s">
        <v>668</v>
      </c>
      <c r="R80" s="34"/>
      <c r="S80" s="32">
        <v>5</v>
      </c>
      <c r="T80" s="33" t="str">
        <f t="shared" si="6"/>
        <v>No hay Programación</v>
      </c>
      <c r="U80" s="34" t="str">
        <f t="shared" si="0"/>
        <v>De acuerdo con lo programado</v>
      </c>
      <c r="V80" s="34"/>
      <c r="W80" s="32">
        <v>2</v>
      </c>
      <c r="X80" s="33" t="str">
        <f t="shared" si="7"/>
        <v>No hay Programación</v>
      </c>
      <c r="Y80" s="34" t="str">
        <f t="shared" si="1"/>
        <v>De acuerdo con lo programado</v>
      </c>
      <c r="Z80" s="34"/>
      <c r="AA80" s="35">
        <v>0</v>
      </c>
      <c r="AB80" s="33" t="str">
        <f t="shared" si="16"/>
        <v>No hay Programación</v>
      </c>
      <c r="AC80" s="34" t="str">
        <f t="shared" si="15"/>
        <v>De acuerdo con lo programado</v>
      </c>
      <c r="AD80" s="36"/>
      <c r="AE80" s="32">
        <v>0</v>
      </c>
      <c r="AF80" s="33" t="str">
        <f t="shared" si="10"/>
        <v>No hay Programación</v>
      </c>
      <c r="AG80" s="34" t="str">
        <f t="shared" si="2"/>
        <v>De acuerdo con lo programado</v>
      </c>
      <c r="AH80" s="34"/>
      <c r="AI80" s="32">
        <f t="shared" si="11"/>
        <v>7</v>
      </c>
      <c r="AJ80" s="37" t="str">
        <f t="shared" si="12"/>
        <v>No hay Programación</v>
      </c>
      <c r="AK80" s="34" t="str">
        <f t="shared" si="13"/>
        <v>Cumplio</v>
      </c>
      <c r="AL80" s="34"/>
    </row>
    <row r="81" spans="1:38" s="133" customFormat="1" ht="51" hidden="1" customHeight="1" thickTop="1" thickBot="1">
      <c r="A81" s="142">
        <f t="shared" si="20"/>
        <v>47</v>
      </c>
      <c r="B81" s="143">
        <v>0</v>
      </c>
      <c r="C81" s="143">
        <v>0</v>
      </c>
      <c r="D81" s="143">
        <v>0</v>
      </c>
      <c r="E81" s="143">
        <v>0</v>
      </c>
      <c r="F81" s="44" t="s">
        <v>701</v>
      </c>
      <c r="G81" s="40" t="s">
        <v>100</v>
      </c>
      <c r="H81" s="40" t="s">
        <v>297</v>
      </c>
      <c r="I81" s="41">
        <v>0</v>
      </c>
      <c r="J81" s="41">
        <v>0</v>
      </c>
      <c r="K81" s="28">
        <f t="shared" si="24"/>
        <v>0</v>
      </c>
      <c r="L81" s="41">
        <v>0</v>
      </c>
      <c r="M81" s="41">
        <v>0</v>
      </c>
      <c r="N81" s="28">
        <f t="shared" si="25"/>
        <v>0</v>
      </c>
      <c r="O81" s="28">
        <f t="shared" si="26"/>
        <v>0</v>
      </c>
      <c r="P81" s="30"/>
      <c r="Q81" s="398" t="s">
        <v>668</v>
      </c>
      <c r="R81" s="34"/>
      <c r="S81" s="32">
        <v>0</v>
      </c>
      <c r="T81" s="33" t="str">
        <f t="shared" si="6"/>
        <v>No hay Programación</v>
      </c>
      <c r="U81" s="34" t="str">
        <f t="shared" si="0"/>
        <v>De acuerdo con lo programado</v>
      </c>
      <c r="V81" s="34"/>
      <c r="W81" s="32">
        <v>50</v>
      </c>
      <c r="X81" s="33" t="str">
        <f t="shared" si="7"/>
        <v>No hay Programación</v>
      </c>
      <c r="Y81" s="34" t="str">
        <f t="shared" si="1"/>
        <v>De acuerdo con lo programado</v>
      </c>
      <c r="Z81" s="34"/>
      <c r="AA81" s="35">
        <v>0</v>
      </c>
      <c r="AB81" s="33" t="str">
        <f t="shared" si="16"/>
        <v>No hay Programación</v>
      </c>
      <c r="AC81" s="34" t="str">
        <f t="shared" si="15"/>
        <v>De acuerdo con lo programado</v>
      </c>
      <c r="AD81" s="36"/>
      <c r="AE81" s="32">
        <v>0</v>
      </c>
      <c r="AF81" s="33" t="str">
        <f t="shared" si="10"/>
        <v>No hay Programación</v>
      </c>
      <c r="AG81" s="34" t="str">
        <f t="shared" si="2"/>
        <v>De acuerdo con lo programado</v>
      </c>
      <c r="AH81" s="34"/>
      <c r="AI81" s="32">
        <f t="shared" si="11"/>
        <v>50</v>
      </c>
      <c r="AJ81" s="37" t="str">
        <f t="shared" si="12"/>
        <v>No hay Programación</v>
      </c>
      <c r="AK81" s="34" t="str">
        <f t="shared" si="13"/>
        <v>Cumplio</v>
      </c>
      <c r="AL81" s="34"/>
    </row>
    <row r="82" spans="1:38" s="133" customFormat="1" ht="51" hidden="1" customHeight="1" thickTop="1" thickBot="1">
      <c r="A82" s="142">
        <f t="shared" si="20"/>
        <v>48</v>
      </c>
      <c r="B82" s="143">
        <v>0</v>
      </c>
      <c r="C82" s="143">
        <v>0</v>
      </c>
      <c r="D82" s="143">
        <v>0</v>
      </c>
      <c r="E82" s="143">
        <v>0</v>
      </c>
      <c r="F82" s="44" t="s">
        <v>702</v>
      </c>
      <c r="G82" s="40" t="s">
        <v>648</v>
      </c>
      <c r="H82" s="40" t="s">
        <v>200</v>
      </c>
      <c r="I82" s="41">
        <v>0</v>
      </c>
      <c r="J82" s="41">
        <v>0</v>
      </c>
      <c r="K82" s="28">
        <f t="shared" si="24"/>
        <v>0</v>
      </c>
      <c r="L82" s="41">
        <v>0</v>
      </c>
      <c r="M82" s="41">
        <v>0</v>
      </c>
      <c r="N82" s="28">
        <f t="shared" si="25"/>
        <v>0</v>
      </c>
      <c r="O82" s="28">
        <f t="shared" si="26"/>
        <v>0</v>
      </c>
      <c r="P82" s="30"/>
      <c r="Q82" s="398" t="s">
        <v>668</v>
      </c>
      <c r="R82" s="34"/>
      <c r="S82" s="32">
        <v>0</v>
      </c>
      <c r="T82" s="33" t="str">
        <f t="shared" si="6"/>
        <v>No hay Programación</v>
      </c>
      <c r="U82" s="34" t="str">
        <f t="shared" si="0"/>
        <v>De acuerdo con lo programado</v>
      </c>
      <c r="V82" s="34"/>
      <c r="W82" s="32">
        <v>20</v>
      </c>
      <c r="X82" s="33" t="str">
        <f t="shared" si="7"/>
        <v>No hay Programación</v>
      </c>
      <c r="Y82" s="34" t="str">
        <f t="shared" si="1"/>
        <v>De acuerdo con lo programado</v>
      </c>
      <c r="Z82" s="34"/>
      <c r="AA82" s="35">
        <v>0</v>
      </c>
      <c r="AB82" s="33" t="str">
        <f t="shared" si="16"/>
        <v>No hay Programación</v>
      </c>
      <c r="AC82" s="34" t="str">
        <f t="shared" si="15"/>
        <v>De acuerdo con lo programado</v>
      </c>
      <c r="AD82" s="36"/>
      <c r="AE82" s="32">
        <v>0</v>
      </c>
      <c r="AF82" s="33" t="str">
        <f t="shared" si="10"/>
        <v>No hay Programación</v>
      </c>
      <c r="AG82" s="34" t="str">
        <f t="shared" si="2"/>
        <v>De acuerdo con lo programado</v>
      </c>
      <c r="AH82" s="34"/>
      <c r="AI82" s="32">
        <f t="shared" si="11"/>
        <v>20</v>
      </c>
      <c r="AJ82" s="37" t="str">
        <f t="shared" si="12"/>
        <v>No hay Programación</v>
      </c>
      <c r="AK82" s="34" t="str">
        <f t="shared" si="13"/>
        <v>Cumplio</v>
      </c>
      <c r="AL82" s="34"/>
    </row>
    <row r="83" spans="1:38" s="133" customFormat="1" ht="51" hidden="1" customHeight="1" thickTop="1" thickBot="1">
      <c r="A83" s="142">
        <f t="shared" si="20"/>
        <v>49</v>
      </c>
      <c r="B83" s="143">
        <v>0</v>
      </c>
      <c r="C83" s="143">
        <v>0</v>
      </c>
      <c r="D83" s="143">
        <v>0</v>
      </c>
      <c r="E83" s="143">
        <v>0</v>
      </c>
      <c r="F83" s="44" t="s">
        <v>703</v>
      </c>
      <c r="G83" s="40" t="s">
        <v>648</v>
      </c>
      <c r="H83" s="40" t="s">
        <v>200</v>
      </c>
      <c r="I83" s="41">
        <v>0</v>
      </c>
      <c r="J83" s="41">
        <v>0</v>
      </c>
      <c r="K83" s="28">
        <f t="shared" si="24"/>
        <v>0</v>
      </c>
      <c r="L83" s="41">
        <v>0</v>
      </c>
      <c r="M83" s="41">
        <v>0</v>
      </c>
      <c r="N83" s="28">
        <f t="shared" si="25"/>
        <v>0</v>
      </c>
      <c r="O83" s="28">
        <f t="shared" si="26"/>
        <v>0</v>
      </c>
      <c r="P83" s="30"/>
      <c r="Q83" s="398" t="s">
        <v>668</v>
      </c>
      <c r="R83" s="34"/>
      <c r="S83" s="32">
        <v>1</v>
      </c>
      <c r="T83" s="33" t="str">
        <f t="shared" si="6"/>
        <v>No hay Programación</v>
      </c>
      <c r="U83" s="34" t="str">
        <f t="shared" si="0"/>
        <v>De acuerdo con lo programado</v>
      </c>
      <c r="V83" s="34"/>
      <c r="W83" s="32">
        <v>0</v>
      </c>
      <c r="X83" s="33" t="str">
        <f t="shared" si="7"/>
        <v>No hay Programación</v>
      </c>
      <c r="Y83" s="34" t="str">
        <f t="shared" si="1"/>
        <v>De acuerdo con lo programado</v>
      </c>
      <c r="Z83" s="34"/>
      <c r="AA83" s="35">
        <v>0</v>
      </c>
      <c r="AB83" s="33" t="str">
        <f t="shared" si="16"/>
        <v>No hay Programación</v>
      </c>
      <c r="AC83" s="34" t="str">
        <f t="shared" si="15"/>
        <v>De acuerdo con lo programado</v>
      </c>
      <c r="AD83" s="36"/>
      <c r="AE83" s="32">
        <v>0</v>
      </c>
      <c r="AF83" s="33" t="str">
        <f t="shared" si="10"/>
        <v>No hay Programación</v>
      </c>
      <c r="AG83" s="34" t="str">
        <f t="shared" si="2"/>
        <v>De acuerdo con lo programado</v>
      </c>
      <c r="AH83" s="34"/>
      <c r="AI83" s="32">
        <f t="shared" si="11"/>
        <v>1</v>
      </c>
      <c r="AJ83" s="37" t="str">
        <f t="shared" si="12"/>
        <v>No hay Programación</v>
      </c>
      <c r="AK83" s="34" t="str">
        <f t="shared" si="13"/>
        <v>Cumplio</v>
      </c>
      <c r="AL83" s="34"/>
    </row>
    <row r="84" spans="1:38" s="133" customFormat="1" ht="51" hidden="1" customHeight="1" thickTop="1" thickBot="1">
      <c r="A84" s="142">
        <f t="shared" si="20"/>
        <v>50</v>
      </c>
      <c r="B84" s="143">
        <v>0</v>
      </c>
      <c r="C84" s="143">
        <v>0</v>
      </c>
      <c r="D84" s="143">
        <v>0</v>
      </c>
      <c r="E84" s="143">
        <v>0</v>
      </c>
      <c r="F84" s="44" t="s">
        <v>704</v>
      </c>
      <c r="G84" s="40" t="s">
        <v>648</v>
      </c>
      <c r="H84" s="40" t="s">
        <v>200</v>
      </c>
      <c r="I84" s="41">
        <v>0</v>
      </c>
      <c r="J84" s="41">
        <v>0</v>
      </c>
      <c r="K84" s="28">
        <f>I84+J84</f>
        <v>0</v>
      </c>
      <c r="L84" s="41">
        <v>0</v>
      </c>
      <c r="M84" s="41">
        <v>0</v>
      </c>
      <c r="N84" s="28">
        <f>L84+M84</f>
        <v>0</v>
      </c>
      <c r="O84" s="28">
        <f>K84+N84</f>
        <v>0</v>
      </c>
      <c r="P84" s="30"/>
      <c r="Q84" s="398" t="s">
        <v>668</v>
      </c>
      <c r="R84" s="34"/>
      <c r="S84" s="32">
        <v>16</v>
      </c>
      <c r="T84" s="33" t="str">
        <f t="shared" si="6"/>
        <v>No hay Programación</v>
      </c>
      <c r="U84" s="34" t="str">
        <f t="shared" si="0"/>
        <v>De acuerdo con lo programado</v>
      </c>
      <c r="V84" s="34"/>
      <c r="W84" s="32">
        <v>1</v>
      </c>
      <c r="X84" s="33" t="str">
        <f t="shared" si="7"/>
        <v>No hay Programación</v>
      </c>
      <c r="Y84" s="34" t="str">
        <f t="shared" si="1"/>
        <v>De acuerdo con lo programado</v>
      </c>
      <c r="Z84" s="34"/>
      <c r="AA84" s="35">
        <v>45</v>
      </c>
      <c r="AB84" s="33" t="str">
        <f t="shared" si="16"/>
        <v>No hay Programación</v>
      </c>
      <c r="AC84" s="34" t="str">
        <f t="shared" si="15"/>
        <v>De acuerdo con lo programado</v>
      </c>
      <c r="AD84" s="36"/>
      <c r="AE84" s="32">
        <v>0</v>
      </c>
      <c r="AF84" s="33" t="str">
        <f t="shared" si="10"/>
        <v>No hay Programación</v>
      </c>
      <c r="AG84" s="34" t="str">
        <f t="shared" si="2"/>
        <v>De acuerdo con lo programado</v>
      </c>
      <c r="AH84" s="34"/>
      <c r="AI84" s="32">
        <f t="shared" si="11"/>
        <v>62</v>
      </c>
      <c r="AJ84" s="37" t="str">
        <f t="shared" si="12"/>
        <v>No hay Programación</v>
      </c>
      <c r="AK84" s="34" t="str">
        <f t="shared" si="13"/>
        <v>Cumplio</v>
      </c>
      <c r="AL84" s="34"/>
    </row>
    <row r="85" spans="1:38" s="133" customFormat="1" ht="51" hidden="1" customHeight="1" thickTop="1" thickBot="1">
      <c r="A85" s="142">
        <f t="shared" si="20"/>
        <v>51</v>
      </c>
      <c r="B85" s="143">
        <v>0</v>
      </c>
      <c r="C85" s="143">
        <v>0</v>
      </c>
      <c r="D85" s="143">
        <v>0</v>
      </c>
      <c r="E85" s="143">
        <v>0</v>
      </c>
      <c r="F85" s="44" t="s">
        <v>705</v>
      </c>
      <c r="G85" s="40" t="s">
        <v>100</v>
      </c>
      <c r="H85" s="40" t="s">
        <v>297</v>
      </c>
      <c r="I85" s="41">
        <v>0</v>
      </c>
      <c r="J85" s="41">
        <v>0</v>
      </c>
      <c r="K85" s="28">
        <f t="shared" ref="K85:K90" si="27">I85+J85</f>
        <v>0</v>
      </c>
      <c r="L85" s="41">
        <v>0</v>
      </c>
      <c r="M85" s="41">
        <v>0</v>
      </c>
      <c r="N85" s="28">
        <f t="shared" ref="N85:N90" si="28">L85+M85</f>
        <v>0</v>
      </c>
      <c r="O85" s="28">
        <f t="shared" ref="O85:O90" si="29">K85+N85</f>
        <v>0</v>
      </c>
      <c r="P85" s="30"/>
      <c r="Q85" s="398" t="s">
        <v>668</v>
      </c>
      <c r="R85" s="34"/>
      <c r="S85" s="32">
        <v>1</v>
      </c>
      <c r="T85" s="33" t="str">
        <f t="shared" si="6"/>
        <v>No hay Programación</v>
      </c>
      <c r="U85" s="34" t="str">
        <f t="shared" si="0"/>
        <v>De acuerdo con lo programado</v>
      </c>
      <c r="V85" s="34"/>
      <c r="W85" s="32">
        <v>25</v>
      </c>
      <c r="X85" s="33" t="str">
        <f t="shared" si="7"/>
        <v>No hay Programación</v>
      </c>
      <c r="Y85" s="34" t="str">
        <f t="shared" si="1"/>
        <v>De acuerdo con lo programado</v>
      </c>
      <c r="Z85" s="34"/>
      <c r="AA85" s="35">
        <v>22</v>
      </c>
      <c r="AB85" s="33" t="str">
        <f t="shared" si="16"/>
        <v>No hay Programación</v>
      </c>
      <c r="AC85" s="34" t="str">
        <f t="shared" si="15"/>
        <v>De acuerdo con lo programado</v>
      </c>
      <c r="AD85" s="36"/>
      <c r="AE85" s="32">
        <v>0</v>
      </c>
      <c r="AF85" s="33" t="str">
        <f t="shared" si="10"/>
        <v>No hay Programación</v>
      </c>
      <c r="AG85" s="34" t="str">
        <f t="shared" si="2"/>
        <v>De acuerdo con lo programado</v>
      </c>
      <c r="AH85" s="34"/>
      <c r="AI85" s="32">
        <f t="shared" si="11"/>
        <v>48</v>
      </c>
      <c r="AJ85" s="37" t="str">
        <f t="shared" si="12"/>
        <v>No hay Programación</v>
      </c>
      <c r="AK85" s="34" t="str">
        <f t="shared" si="13"/>
        <v>Cumplio</v>
      </c>
      <c r="AL85" s="34"/>
    </row>
    <row r="86" spans="1:38" s="133" customFormat="1" ht="51" hidden="1" customHeight="1" thickTop="1" thickBot="1">
      <c r="A86" s="142">
        <f t="shared" si="20"/>
        <v>52</v>
      </c>
      <c r="B86" s="143">
        <v>0</v>
      </c>
      <c r="C86" s="143">
        <v>0</v>
      </c>
      <c r="D86" s="143">
        <v>0</v>
      </c>
      <c r="E86" s="143">
        <v>0</v>
      </c>
      <c r="F86" s="44" t="s">
        <v>706</v>
      </c>
      <c r="G86" s="40" t="s">
        <v>707</v>
      </c>
      <c r="H86" s="40" t="s">
        <v>708</v>
      </c>
      <c r="I86" s="41">
        <v>0</v>
      </c>
      <c r="J86" s="41">
        <v>0</v>
      </c>
      <c r="K86" s="28">
        <f t="shared" si="27"/>
        <v>0</v>
      </c>
      <c r="L86" s="41">
        <v>0</v>
      </c>
      <c r="M86" s="41">
        <v>0</v>
      </c>
      <c r="N86" s="28">
        <f t="shared" si="28"/>
        <v>0</v>
      </c>
      <c r="O86" s="28">
        <f t="shared" si="29"/>
        <v>0</v>
      </c>
      <c r="P86" s="30"/>
      <c r="Q86" s="398" t="s">
        <v>668</v>
      </c>
      <c r="R86" s="34"/>
      <c r="S86" s="32">
        <v>0</v>
      </c>
      <c r="T86" s="33" t="str">
        <f t="shared" si="6"/>
        <v>No hay Programación</v>
      </c>
      <c r="U86" s="34" t="str">
        <f t="shared" si="0"/>
        <v>De acuerdo con lo programado</v>
      </c>
      <c r="V86" s="34"/>
      <c r="W86" s="32">
        <v>30</v>
      </c>
      <c r="X86" s="33" t="str">
        <f t="shared" si="7"/>
        <v>No hay Programación</v>
      </c>
      <c r="Y86" s="34" t="str">
        <f t="shared" si="1"/>
        <v>De acuerdo con lo programado</v>
      </c>
      <c r="Z86" s="34"/>
      <c r="AA86" s="35">
        <v>184</v>
      </c>
      <c r="AB86" s="33" t="str">
        <f t="shared" si="16"/>
        <v>No hay Programación</v>
      </c>
      <c r="AC86" s="34" t="str">
        <f t="shared" si="15"/>
        <v>De acuerdo con lo programado</v>
      </c>
      <c r="AD86" s="36"/>
      <c r="AE86" s="32">
        <v>0</v>
      </c>
      <c r="AF86" s="33" t="str">
        <f t="shared" si="10"/>
        <v>No hay Programación</v>
      </c>
      <c r="AG86" s="34" t="str">
        <f t="shared" si="2"/>
        <v>De acuerdo con lo programado</v>
      </c>
      <c r="AH86" s="34"/>
      <c r="AI86" s="32">
        <f t="shared" si="11"/>
        <v>214</v>
      </c>
      <c r="AJ86" s="37" t="str">
        <f t="shared" si="12"/>
        <v>No hay Programación</v>
      </c>
      <c r="AK86" s="34" t="str">
        <f t="shared" si="13"/>
        <v>Cumplio</v>
      </c>
      <c r="AL86" s="34"/>
    </row>
    <row r="87" spans="1:38" s="133" customFormat="1" ht="51" hidden="1" customHeight="1" thickTop="1" thickBot="1">
      <c r="A87" s="142">
        <f t="shared" si="20"/>
        <v>53</v>
      </c>
      <c r="B87" s="143">
        <v>0</v>
      </c>
      <c r="C87" s="143">
        <v>0</v>
      </c>
      <c r="D87" s="143">
        <v>0</v>
      </c>
      <c r="E87" s="143">
        <v>0</v>
      </c>
      <c r="F87" s="44" t="s">
        <v>709</v>
      </c>
      <c r="G87" s="40" t="s">
        <v>100</v>
      </c>
      <c r="H87" s="40" t="s">
        <v>297</v>
      </c>
      <c r="I87" s="41">
        <v>0</v>
      </c>
      <c r="J87" s="41">
        <v>0</v>
      </c>
      <c r="K87" s="28">
        <f t="shared" si="27"/>
        <v>0</v>
      </c>
      <c r="L87" s="41">
        <v>0</v>
      </c>
      <c r="M87" s="41">
        <v>0</v>
      </c>
      <c r="N87" s="28">
        <f t="shared" si="28"/>
        <v>0</v>
      </c>
      <c r="O87" s="28">
        <f t="shared" si="29"/>
        <v>0</v>
      </c>
      <c r="P87" s="30"/>
      <c r="Q87" s="398" t="s">
        <v>668</v>
      </c>
      <c r="R87" s="34"/>
      <c r="S87" s="32">
        <v>0</v>
      </c>
      <c r="T87" s="33" t="str">
        <f t="shared" si="6"/>
        <v>No hay Programación</v>
      </c>
      <c r="U87" s="34" t="str">
        <f t="shared" si="0"/>
        <v>De acuerdo con lo programado</v>
      </c>
      <c r="V87" s="34"/>
      <c r="W87" s="32">
        <v>30</v>
      </c>
      <c r="X87" s="33" t="str">
        <f t="shared" si="7"/>
        <v>No hay Programación</v>
      </c>
      <c r="Y87" s="34" t="str">
        <f t="shared" si="1"/>
        <v>De acuerdo con lo programado</v>
      </c>
      <c r="Z87" s="34"/>
      <c r="AA87" s="35">
        <v>150</v>
      </c>
      <c r="AB87" s="33" t="str">
        <f t="shared" si="16"/>
        <v>No hay Programación</v>
      </c>
      <c r="AC87" s="34" t="str">
        <f t="shared" si="15"/>
        <v>De acuerdo con lo programado</v>
      </c>
      <c r="AD87" s="36"/>
      <c r="AE87" s="32">
        <v>0</v>
      </c>
      <c r="AF87" s="33" t="str">
        <f t="shared" si="10"/>
        <v>No hay Programación</v>
      </c>
      <c r="AG87" s="34" t="str">
        <f t="shared" si="2"/>
        <v>De acuerdo con lo programado</v>
      </c>
      <c r="AH87" s="34"/>
      <c r="AI87" s="32">
        <f t="shared" si="11"/>
        <v>180</v>
      </c>
      <c r="AJ87" s="37" t="str">
        <f t="shared" si="12"/>
        <v>No hay Programación</v>
      </c>
      <c r="AK87" s="34" t="str">
        <f t="shared" si="13"/>
        <v>Cumplio</v>
      </c>
      <c r="AL87" s="34"/>
    </row>
    <row r="88" spans="1:38" s="133" customFormat="1" ht="51" hidden="1" customHeight="1" thickTop="1" thickBot="1">
      <c r="A88" s="142">
        <f t="shared" si="20"/>
        <v>54</v>
      </c>
      <c r="B88" s="143">
        <v>0</v>
      </c>
      <c r="C88" s="143">
        <v>0</v>
      </c>
      <c r="D88" s="143">
        <v>0</v>
      </c>
      <c r="E88" s="143">
        <v>0</v>
      </c>
      <c r="F88" s="44" t="s">
        <v>710</v>
      </c>
      <c r="G88" s="40" t="s">
        <v>100</v>
      </c>
      <c r="H88" s="40" t="s">
        <v>297</v>
      </c>
      <c r="I88" s="41">
        <v>0</v>
      </c>
      <c r="J88" s="41">
        <v>0</v>
      </c>
      <c r="K88" s="28">
        <f t="shared" si="27"/>
        <v>0</v>
      </c>
      <c r="L88" s="41">
        <v>0</v>
      </c>
      <c r="M88" s="41">
        <v>0</v>
      </c>
      <c r="N88" s="28">
        <f t="shared" si="28"/>
        <v>0</v>
      </c>
      <c r="O88" s="28">
        <f t="shared" si="29"/>
        <v>0</v>
      </c>
      <c r="P88" s="30"/>
      <c r="Q88" s="398" t="s">
        <v>668</v>
      </c>
      <c r="R88" s="34"/>
      <c r="S88" s="32">
        <v>0</v>
      </c>
      <c r="T88" s="33" t="str">
        <f t="shared" si="6"/>
        <v>No hay Programación</v>
      </c>
      <c r="U88" s="34" t="str">
        <f t="shared" si="0"/>
        <v>De acuerdo con lo programado</v>
      </c>
      <c r="V88" s="34"/>
      <c r="W88" s="32">
        <v>200</v>
      </c>
      <c r="X88" s="33" t="str">
        <f t="shared" si="7"/>
        <v>No hay Programación</v>
      </c>
      <c r="Y88" s="34" t="str">
        <f t="shared" si="1"/>
        <v>De acuerdo con lo programado</v>
      </c>
      <c r="Z88" s="34"/>
      <c r="AA88" s="35">
        <v>578</v>
      </c>
      <c r="AB88" s="33" t="str">
        <f t="shared" si="16"/>
        <v>No hay Programación</v>
      </c>
      <c r="AC88" s="34" t="str">
        <f t="shared" si="15"/>
        <v>De acuerdo con lo programado</v>
      </c>
      <c r="AD88" s="36"/>
      <c r="AE88" s="32">
        <v>0</v>
      </c>
      <c r="AF88" s="33" t="str">
        <f t="shared" si="10"/>
        <v>No hay Programación</v>
      </c>
      <c r="AG88" s="34" t="str">
        <f t="shared" si="2"/>
        <v>De acuerdo con lo programado</v>
      </c>
      <c r="AH88" s="34"/>
      <c r="AI88" s="32">
        <f t="shared" si="11"/>
        <v>778</v>
      </c>
      <c r="AJ88" s="37" t="str">
        <f t="shared" si="12"/>
        <v>No hay Programación</v>
      </c>
      <c r="AK88" s="34" t="str">
        <f t="shared" si="13"/>
        <v>Cumplio</v>
      </c>
      <c r="AL88" s="34"/>
    </row>
    <row r="89" spans="1:38" s="133" customFormat="1" ht="51" hidden="1" customHeight="1" thickTop="1" thickBot="1">
      <c r="A89" s="142">
        <f t="shared" si="20"/>
        <v>55</v>
      </c>
      <c r="B89" s="143">
        <v>0</v>
      </c>
      <c r="C89" s="143">
        <v>0</v>
      </c>
      <c r="D89" s="143">
        <v>0</v>
      </c>
      <c r="E89" s="143">
        <v>0</v>
      </c>
      <c r="F89" s="44" t="s">
        <v>711</v>
      </c>
      <c r="G89" s="40" t="s">
        <v>707</v>
      </c>
      <c r="H89" s="40" t="s">
        <v>708</v>
      </c>
      <c r="I89" s="41">
        <v>0</v>
      </c>
      <c r="J89" s="41">
        <v>0</v>
      </c>
      <c r="K89" s="28">
        <f t="shared" si="27"/>
        <v>0</v>
      </c>
      <c r="L89" s="41">
        <v>0</v>
      </c>
      <c r="M89" s="41">
        <v>0</v>
      </c>
      <c r="N89" s="28">
        <f t="shared" si="28"/>
        <v>0</v>
      </c>
      <c r="O89" s="28">
        <f t="shared" si="29"/>
        <v>0</v>
      </c>
      <c r="P89" s="30"/>
      <c r="Q89" s="398" t="s">
        <v>668</v>
      </c>
      <c r="R89" s="34"/>
      <c r="S89" s="32">
        <v>0</v>
      </c>
      <c r="T89" s="33" t="str">
        <f t="shared" si="6"/>
        <v>No hay Programación</v>
      </c>
      <c r="U89" s="34" t="str">
        <f t="shared" si="0"/>
        <v>De acuerdo con lo programado</v>
      </c>
      <c r="V89" s="34"/>
      <c r="W89" s="32">
        <v>20</v>
      </c>
      <c r="X89" s="33" t="str">
        <f t="shared" si="7"/>
        <v>No hay Programación</v>
      </c>
      <c r="Y89" s="34" t="str">
        <f t="shared" si="1"/>
        <v>De acuerdo con lo programado</v>
      </c>
      <c r="Z89" s="34"/>
      <c r="AA89" s="35">
        <v>33</v>
      </c>
      <c r="AB89" s="33" t="str">
        <f t="shared" si="16"/>
        <v>No hay Programación</v>
      </c>
      <c r="AC89" s="34" t="str">
        <f t="shared" si="15"/>
        <v>De acuerdo con lo programado</v>
      </c>
      <c r="AD89" s="36"/>
      <c r="AE89" s="32">
        <v>0</v>
      </c>
      <c r="AF89" s="33" t="str">
        <f t="shared" si="10"/>
        <v>No hay Programación</v>
      </c>
      <c r="AG89" s="34" t="str">
        <f t="shared" si="2"/>
        <v>De acuerdo con lo programado</v>
      </c>
      <c r="AH89" s="34"/>
      <c r="AI89" s="32">
        <f t="shared" si="11"/>
        <v>53</v>
      </c>
      <c r="AJ89" s="37" t="str">
        <f t="shared" si="12"/>
        <v>No hay Programación</v>
      </c>
      <c r="AK89" s="34" t="str">
        <f t="shared" si="13"/>
        <v>Cumplio</v>
      </c>
      <c r="AL89" s="34"/>
    </row>
    <row r="90" spans="1:38" s="133" customFormat="1" ht="51" hidden="1" customHeight="1" thickTop="1" thickBot="1">
      <c r="A90" s="142">
        <f t="shared" si="20"/>
        <v>56</v>
      </c>
      <c r="B90" s="143">
        <v>0</v>
      </c>
      <c r="C90" s="143">
        <v>0</v>
      </c>
      <c r="D90" s="143">
        <v>0</v>
      </c>
      <c r="E90" s="143">
        <v>0</v>
      </c>
      <c r="F90" s="44" t="s">
        <v>712</v>
      </c>
      <c r="G90" s="40" t="s">
        <v>707</v>
      </c>
      <c r="H90" s="40" t="s">
        <v>708</v>
      </c>
      <c r="I90" s="41">
        <v>0</v>
      </c>
      <c r="J90" s="41">
        <v>0</v>
      </c>
      <c r="K90" s="28">
        <f t="shared" si="27"/>
        <v>0</v>
      </c>
      <c r="L90" s="41">
        <v>0</v>
      </c>
      <c r="M90" s="41">
        <v>0</v>
      </c>
      <c r="N90" s="28">
        <f t="shared" si="28"/>
        <v>0</v>
      </c>
      <c r="O90" s="28">
        <f t="shared" si="29"/>
        <v>0</v>
      </c>
      <c r="P90" s="30"/>
      <c r="Q90" s="398" t="s">
        <v>668</v>
      </c>
      <c r="R90" s="34"/>
      <c r="S90" s="32">
        <v>0</v>
      </c>
      <c r="T90" s="33" t="str">
        <f t="shared" si="6"/>
        <v>No hay Programación</v>
      </c>
      <c r="U90" s="34" t="str">
        <f t="shared" si="0"/>
        <v>De acuerdo con lo programado</v>
      </c>
      <c r="V90" s="34"/>
      <c r="W90" s="32">
        <v>60</v>
      </c>
      <c r="X90" s="33" t="str">
        <f t="shared" si="7"/>
        <v>No hay Programación</v>
      </c>
      <c r="Y90" s="34" t="str">
        <f t="shared" si="1"/>
        <v>De acuerdo con lo programado</v>
      </c>
      <c r="Z90" s="34"/>
      <c r="AA90" s="35">
        <v>11</v>
      </c>
      <c r="AB90" s="33" t="str">
        <f t="shared" si="16"/>
        <v>No hay Programación</v>
      </c>
      <c r="AC90" s="34" t="str">
        <f t="shared" si="15"/>
        <v>De acuerdo con lo programado</v>
      </c>
      <c r="AD90" s="36"/>
      <c r="AE90" s="32">
        <v>0</v>
      </c>
      <c r="AF90" s="33" t="str">
        <f t="shared" si="10"/>
        <v>No hay Programación</v>
      </c>
      <c r="AG90" s="34" t="str">
        <f t="shared" si="2"/>
        <v>De acuerdo con lo programado</v>
      </c>
      <c r="AH90" s="34"/>
      <c r="AI90" s="32">
        <f t="shared" si="11"/>
        <v>71</v>
      </c>
      <c r="AJ90" s="37" t="str">
        <f t="shared" si="12"/>
        <v>No hay Programación</v>
      </c>
      <c r="AK90" s="34" t="str">
        <f t="shared" si="13"/>
        <v>Cumplio</v>
      </c>
      <c r="AL90" s="34"/>
    </row>
    <row r="91" spans="1:38" s="133" customFormat="1" ht="10.8" thickTop="1" thickBot="1">
      <c r="A91" s="205"/>
      <c r="B91" s="205"/>
      <c r="C91" s="205"/>
      <c r="D91" s="205"/>
      <c r="E91" s="205"/>
      <c r="F91" s="206"/>
      <c r="G91" s="51"/>
      <c r="H91" s="51"/>
      <c r="I91" s="52"/>
      <c r="J91" s="52"/>
      <c r="K91" s="52"/>
      <c r="L91" s="52"/>
      <c r="M91" s="52"/>
      <c r="N91" s="52"/>
      <c r="O91" s="52"/>
      <c r="P91" s="52"/>
      <c r="Q91" s="52"/>
      <c r="R91" s="52"/>
      <c r="AD91" s="163"/>
    </row>
    <row r="92" spans="1:38" s="133" customFormat="1" ht="10.5" customHeight="1" thickTop="1" thickBot="1">
      <c r="A92" s="562" t="s">
        <v>168</v>
      </c>
      <c r="B92" s="563"/>
      <c r="C92" s="563"/>
      <c r="D92" s="563"/>
      <c r="E92" s="563"/>
      <c r="F92" s="207" t="s">
        <v>713</v>
      </c>
      <c r="G92" s="55"/>
      <c r="H92" s="55"/>
      <c r="I92" s="52"/>
      <c r="J92" s="52"/>
      <c r="K92" s="52"/>
      <c r="L92" s="52"/>
      <c r="M92" s="52"/>
      <c r="N92" s="52"/>
      <c r="O92" s="52"/>
      <c r="P92" s="52"/>
      <c r="Q92" s="52"/>
      <c r="R92" s="52"/>
    </row>
    <row r="93" spans="1:38" s="133" customFormat="1" ht="10.8" thickTop="1" thickBot="1">
      <c r="A93" s="208"/>
      <c r="B93" s="208"/>
      <c r="C93" s="208"/>
      <c r="D93" s="208"/>
      <c r="E93" s="208"/>
      <c r="F93" s="165"/>
      <c r="G93" s="55"/>
      <c r="H93" s="55"/>
      <c r="I93" s="52"/>
      <c r="J93" s="52"/>
      <c r="K93" s="52"/>
      <c r="L93" s="52"/>
      <c r="M93" s="52"/>
      <c r="N93" s="52"/>
      <c r="O93" s="52"/>
      <c r="P93" s="52"/>
      <c r="Q93" s="52"/>
      <c r="R93" s="52"/>
    </row>
    <row r="94" spans="1:38" s="133" customFormat="1" ht="12" customHeight="1" thickTop="1" thickBot="1">
      <c r="A94" s="564" t="s">
        <v>170</v>
      </c>
      <c r="B94" s="565"/>
      <c r="C94" s="565"/>
      <c r="D94" s="565"/>
      <c r="E94" s="565"/>
      <c r="F94" s="207" t="s">
        <v>714</v>
      </c>
      <c r="G94" s="55"/>
      <c r="H94" s="55"/>
      <c r="I94" s="52"/>
      <c r="J94" s="52"/>
      <c r="K94" s="52"/>
      <c r="L94" s="52"/>
      <c r="M94" s="52"/>
      <c r="N94" s="52"/>
      <c r="O94" s="52"/>
      <c r="P94" s="52"/>
      <c r="Q94" s="52"/>
      <c r="R94" s="52"/>
    </row>
    <row r="95" spans="1:38" s="133" customFormat="1" ht="10.8" thickTop="1" thickBot="1">
      <c r="A95" s="59"/>
      <c r="B95" s="59"/>
      <c r="C95" s="59"/>
      <c r="D95" s="59"/>
      <c r="E95" s="59"/>
      <c r="F95" s="64"/>
      <c r="G95" s="55"/>
      <c r="H95" s="55"/>
      <c r="I95" s="52"/>
      <c r="J95" s="52"/>
      <c r="K95" s="52"/>
      <c r="L95" s="52"/>
      <c r="M95" s="52"/>
      <c r="N95" s="52"/>
      <c r="O95" s="52"/>
      <c r="P95" s="52"/>
      <c r="Q95" s="52"/>
      <c r="R95" s="52"/>
    </row>
    <row r="96" spans="1:38" s="133" customFormat="1" ht="10.8" thickTop="1" thickBot="1">
      <c r="A96" s="209" t="s">
        <v>171</v>
      </c>
      <c r="B96" s="205"/>
      <c r="C96" s="210"/>
      <c r="D96" s="205"/>
      <c r="E96" s="205"/>
      <c r="F96" s="206"/>
      <c r="G96" s="55"/>
      <c r="H96" s="55"/>
      <c r="I96" s="52"/>
      <c r="J96" s="52"/>
      <c r="K96" s="52"/>
      <c r="L96" s="52"/>
      <c r="M96" s="52"/>
      <c r="N96" s="52"/>
      <c r="O96" s="52"/>
      <c r="P96" s="52"/>
      <c r="Q96" s="52"/>
      <c r="R96" s="52"/>
    </row>
    <row r="97" spans="1:18" s="133" customFormat="1" ht="13.05" customHeight="1" thickTop="1" thickBot="1">
      <c r="A97" s="209">
        <v>1</v>
      </c>
      <c r="B97" s="205" t="s">
        <v>172</v>
      </c>
      <c r="C97" s="210"/>
      <c r="D97" s="205"/>
      <c r="E97" s="205"/>
      <c r="F97" s="206"/>
      <c r="G97" s="55"/>
      <c r="H97" s="55"/>
      <c r="I97" s="52"/>
      <c r="J97" s="52"/>
      <c r="K97" s="52"/>
      <c r="L97" s="52"/>
      <c r="M97" s="52"/>
      <c r="N97" s="52"/>
      <c r="O97" s="52"/>
      <c r="P97" s="52"/>
      <c r="Q97" s="52"/>
      <c r="R97" s="52"/>
    </row>
    <row r="98" spans="1:18" s="133" customFormat="1" ht="13.05" customHeight="1" thickTop="1" thickBot="1">
      <c r="A98" s="209">
        <v>2</v>
      </c>
      <c r="B98" s="205" t="s">
        <v>523</v>
      </c>
      <c r="C98" s="210"/>
      <c r="D98" s="205"/>
      <c r="E98" s="205"/>
      <c r="F98" s="206"/>
      <c r="G98" s="55"/>
      <c r="H98" s="55"/>
      <c r="I98" s="52"/>
      <c r="J98" s="52"/>
      <c r="K98" s="52"/>
      <c r="L98" s="52"/>
      <c r="M98" s="52"/>
      <c r="N98" s="52"/>
      <c r="O98" s="52"/>
      <c r="P98" s="52"/>
      <c r="Q98" s="52"/>
      <c r="R98" s="52"/>
    </row>
    <row r="99" spans="1:18" s="133" customFormat="1" ht="13.05" customHeight="1" thickTop="1" thickBot="1">
      <c r="A99" s="209">
        <v>3</v>
      </c>
      <c r="B99" s="205" t="s">
        <v>174</v>
      </c>
      <c r="C99" s="211"/>
      <c r="D99" s="205"/>
      <c r="E99" s="205"/>
      <c r="F99" s="206"/>
      <c r="G99" s="208"/>
      <c r="H99" s="208"/>
      <c r="I99" s="52"/>
      <c r="J99" s="52"/>
      <c r="K99" s="52"/>
      <c r="L99" s="52"/>
      <c r="M99" s="52"/>
      <c r="N99" s="52"/>
      <c r="O99" s="52"/>
      <c r="P99" s="52"/>
      <c r="Q99" s="52"/>
      <c r="R99" s="52"/>
    </row>
    <row r="100" spans="1:18" s="133" customFormat="1" ht="13.05" customHeight="1" thickTop="1" thickBot="1">
      <c r="A100" s="209">
        <v>4</v>
      </c>
      <c r="B100" s="205" t="s">
        <v>175</v>
      </c>
      <c r="C100" s="211"/>
      <c r="D100" s="205"/>
      <c r="E100" s="205"/>
      <c r="F100" s="206"/>
      <c r="G100" s="51"/>
      <c r="H100" s="51"/>
      <c r="I100" s="52"/>
      <c r="J100" s="52"/>
      <c r="K100" s="52"/>
      <c r="L100" s="52"/>
      <c r="M100" s="52"/>
      <c r="N100" s="52"/>
      <c r="O100" s="52"/>
      <c r="P100" s="52"/>
      <c r="Q100" s="52"/>
      <c r="R100" s="52"/>
    </row>
    <row r="101" spans="1:18" s="133" customFormat="1" ht="13.05" customHeight="1" thickTop="1" thickBot="1">
      <c r="A101" s="209">
        <v>5</v>
      </c>
      <c r="B101" s="205" t="s">
        <v>524</v>
      </c>
      <c r="C101" s="211"/>
      <c r="D101" s="205"/>
      <c r="E101" s="205"/>
      <c r="F101" s="206"/>
      <c r="G101" s="51"/>
      <c r="H101" s="51"/>
      <c r="I101" s="52"/>
      <c r="J101" s="52"/>
      <c r="K101" s="52"/>
      <c r="L101" s="52"/>
      <c r="M101" s="52"/>
      <c r="N101" s="52"/>
      <c r="O101" s="52"/>
      <c r="P101" s="52"/>
      <c r="Q101" s="52"/>
      <c r="R101" s="52"/>
    </row>
    <row r="102" spans="1:18" s="133" customFormat="1" ht="13.05" customHeight="1" thickTop="1">
      <c r="A102" s="209">
        <v>6</v>
      </c>
      <c r="B102" s="208" t="s">
        <v>177</v>
      </c>
      <c r="C102" s="211"/>
      <c r="D102" s="205"/>
      <c r="E102" s="205"/>
      <c r="F102" s="206"/>
      <c r="G102" s="55"/>
      <c r="H102" s="55"/>
      <c r="I102" s="60"/>
      <c r="J102" s="60"/>
      <c r="K102" s="60"/>
      <c r="L102" s="60"/>
      <c r="M102" s="60"/>
      <c r="N102" s="60"/>
      <c r="O102" s="60"/>
      <c r="P102" s="60"/>
      <c r="Q102" s="60"/>
      <c r="R102" s="60"/>
    </row>
    <row r="103" spans="1:18" s="133" customFormat="1" ht="13.05" customHeight="1">
      <c r="A103" s="209">
        <v>7</v>
      </c>
      <c r="B103" s="205" t="s">
        <v>178</v>
      </c>
      <c r="C103" s="137"/>
      <c r="D103" s="205"/>
      <c r="E103" s="205"/>
      <c r="F103" s="206"/>
      <c r="G103" s="55"/>
      <c r="H103" s="55"/>
      <c r="I103" s="60"/>
      <c r="J103" s="60"/>
      <c r="K103" s="60"/>
      <c r="L103" s="60"/>
      <c r="M103" s="60"/>
      <c r="N103" s="60"/>
      <c r="O103" s="60"/>
      <c r="P103" s="60"/>
      <c r="Q103" s="60"/>
      <c r="R103" s="60"/>
    </row>
    <row r="104" spans="1:18" s="171" customFormat="1" ht="13.05" customHeight="1">
      <c r="A104" s="209">
        <v>8</v>
      </c>
      <c r="B104" s="213" t="s">
        <v>179</v>
      </c>
      <c r="C104" s="205"/>
      <c r="D104" s="208"/>
      <c r="E104" s="208"/>
      <c r="F104" s="206"/>
      <c r="G104" s="55"/>
      <c r="H104" s="55"/>
      <c r="I104" s="60"/>
      <c r="J104" s="60"/>
      <c r="K104" s="60"/>
      <c r="L104" s="60"/>
      <c r="M104" s="60"/>
      <c r="N104" s="60"/>
      <c r="O104" s="60"/>
      <c r="P104" s="60"/>
      <c r="Q104" s="60"/>
      <c r="R104" s="60"/>
    </row>
    <row r="105" spans="1:18" s="133" customFormat="1" ht="13.05" customHeight="1">
      <c r="A105" s="209">
        <v>9</v>
      </c>
      <c r="B105" s="213" t="s">
        <v>180</v>
      </c>
      <c r="C105" s="205"/>
      <c r="D105" s="205"/>
      <c r="E105" s="205"/>
      <c r="F105" s="206"/>
      <c r="G105" s="55"/>
      <c r="H105" s="55"/>
      <c r="I105" s="60"/>
      <c r="J105" s="60"/>
      <c r="K105" s="60"/>
      <c r="L105" s="60"/>
      <c r="M105" s="60"/>
      <c r="N105" s="60"/>
      <c r="O105" s="60"/>
      <c r="P105" s="60"/>
      <c r="Q105" s="60"/>
      <c r="R105" s="60"/>
    </row>
    <row r="106" spans="1:18" s="133" customFormat="1" ht="13.05" customHeight="1">
      <c r="A106" s="209">
        <v>10</v>
      </c>
      <c r="B106" s="213" t="s">
        <v>181</v>
      </c>
      <c r="C106" s="205"/>
      <c r="D106" s="205"/>
      <c r="E106" s="205"/>
      <c r="F106" s="206"/>
      <c r="G106" s="55"/>
      <c r="H106" s="55"/>
      <c r="I106" s="60"/>
      <c r="J106" s="60"/>
      <c r="K106" s="60"/>
      <c r="L106" s="60"/>
      <c r="M106" s="60"/>
      <c r="N106" s="60"/>
      <c r="O106" s="60"/>
      <c r="P106" s="60"/>
      <c r="Q106" s="60"/>
      <c r="R106" s="60"/>
    </row>
    <row r="107" spans="1:18" s="133" customFormat="1" ht="13.05" customHeight="1">
      <c r="A107" s="209">
        <v>10</v>
      </c>
      <c r="B107" s="213" t="s">
        <v>182</v>
      </c>
      <c r="C107" s="205"/>
      <c r="D107" s="205"/>
      <c r="E107" s="205"/>
      <c r="F107" s="206"/>
      <c r="G107" s="55"/>
      <c r="H107" s="55"/>
      <c r="I107" s="60"/>
      <c r="J107" s="60"/>
      <c r="K107" s="60"/>
      <c r="L107" s="60"/>
      <c r="M107" s="60"/>
      <c r="N107" s="60"/>
      <c r="O107" s="60"/>
      <c r="P107" s="60"/>
      <c r="Q107" s="60"/>
      <c r="R107" s="60"/>
    </row>
    <row r="108" spans="1:18" s="133" customFormat="1" ht="13.05" customHeight="1">
      <c r="A108" s="209">
        <v>11</v>
      </c>
      <c r="B108" s="205" t="s">
        <v>183</v>
      </c>
      <c r="C108" s="205"/>
      <c r="D108" s="205"/>
      <c r="E108" s="205"/>
      <c r="F108" s="206"/>
      <c r="G108" s="55"/>
      <c r="H108" s="55"/>
      <c r="I108" s="60"/>
      <c r="J108" s="60"/>
      <c r="K108" s="60"/>
      <c r="L108" s="60"/>
      <c r="M108" s="60"/>
      <c r="N108" s="60"/>
      <c r="O108" s="60"/>
      <c r="P108" s="60"/>
      <c r="Q108" s="60"/>
      <c r="R108" s="60"/>
    </row>
    <row r="109" spans="1:18" s="133" customFormat="1" ht="13.05" customHeight="1">
      <c r="A109" s="209">
        <v>12</v>
      </c>
      <c r="B109" s="213" t="s">
        <v>184</v>
      </c>
      <c r="C109" s="205"/>
      <c r="D109" s="205"/>
      <c r="E109" s="205"/>
      <c r="F109" s="206"/>
      <c r="G109" s="55"/>
      <c r="H109" s="55"/>
      <c r="I109" s="60"/>
      <c r="J109" s="60"/>
      <c r="K109" s="60"/>
      <c r="L109" s="60"/>
      <c r="M109" s="60"/>
      <c r="N109" s="60"/>
      <c r="O109" s="60"/>
      <c r="P109" s="60"/>
      <c r="Q109" s="60"/>
      <c r="R109" s="60"/>
    </row>
    <row r="110" spans="1:18" s="133" customFormat="1" ht="10.199999999999999" thickBot="1">
      <c r="A110" s="208"/>
      <c r="B110" s="137"/>
      <c r="C110" s="208"/>
      <c r="D110" s="208"/>
      <c r="E110" s="208"/>
      <c r="F110" s="165"/>
      <c r="G110" s="70"/>
      <c r="H110" s="70"/>
      <c r="I110" s="70"/>
      <c r="J110" s="70"/>
      <c r="K110" s="70"/>
      <c r="L110" s="70"/>
      <c r="M110" s="70"/>
      <c r="N110" s="70"/>
      <c r="O110" s="70"/>
      <c r="P110" s="70"/>
      <c r="Q110" s="70"/>
      <c r="R110" s="70"/>
    </row>
    <row r="111" spans="1:18" s="133" customFormat="1" ht="10.199999999999999" thickTop="1">
      <c r="A111" s="208"/>
      <c r="B111" s="137"/>
      <c r="C111" s="208"/>
      <c r="D111" s="208"/>
      <c r="E111" s="208"/>
      <c r="F111" s="165"/>
      <c r="G111" s="208"/>
      <c r="H111" s="208"/>
      <c r="I111" s="208"/>
      <c r="J111" s="208"/>
      <c r="K111" s="208"/>
      <c r="L111" s="208"/>
      <c r="M111" s="208"/>
      <c r="N111" s="208"/>
      <c r="O111" s="208"/>
      <c r="P111" s="208"/>
      <c r="Q111" s="208"/>
      <c r="R111" s="208"/>
    </row>
    <row r="112" spans="1:18" s="171" customFormat="1" ht="9.6">
      <c r="A112" s="208"/>
      <c r="B112" s="208"/>
      <c r="C112" s="208"/>
      <c r="D112" s="208"/>
      <c r="E112" s="208"/>
      <c r="F112" s="165"/>
      <c r="G112" s="208"/>
      <c r="H112" s="208"/>
      <c r="I112" s="208"/>
      <c r="J112" s="208"/>
      <c r="K112" s="208"/>
      <c r="L112" s="208"/>
      <c r="M112" s="208"/>
      <c r="N112" s="208"/>
      <c r="O112" s="208"/>
      <c r="P112" s="208"/>
      <c r="Q112" s="208"/>
      <c r="R112" s="208"/>
    </row>
    <row r="113" spans="1:18" s="171" customFormat="1" ht="9.75" customHeight="1">
      <c r="A113" s="208"/>
      <c r="B113" s="208"/>
      <c r="C113" s="208"/>
      <c r="D113" s="208"/>
      <c r="E113" s="208"/>
      <c r="F113" s="165"/>
      <c r="G113" s="208"/>
      <c r="H113" s="208"/>
      <c r="I113" s="208"/>
      <c r="J113" s="208"/>
      <c r="K113" s="208"/>
      <c r="L113" s="208"/>
      <c r="M113" s="208"/>
      <c r="N113" s="208"/>
      <c r="O113" s="208"/>
      <c r="P113" s="208"/>
      <c r="Q113" s="208"/>
      <c r="R113" s="208"/>
    </row>
  </sheetData>
  <protectedRanges>
    <protectedRange sqref="AL33:AL90" name="Rango3"/>
    <protectedRange sqref="AH33:AH90" name="Rango2"/>
    <protectedRange sqref="AE33:AE90" name="Rango1"/>
  </protectedRanges>
  <autoFilter ref="P30:R90" xr:uid="{B5B70383-407B-44E3-A435-F32E612B8610}">
    <filterColumn colId="1">
      <filters>
        <filter val="Jefe Departamento y Técnico de Recursos Humanos"/>
        <filter val="Jefe Departamento, Jefe Unidad GE, Jefe de Unidad GCRL y Técnico de Recursos Humanos"/>
        <filter val="Jefe Departamento, Jefes de Unidad y Técnico de Recursos Humanos"/>
      </filters>
    </filterColumn>
  </autoFilter>
  <mergeCells count="58">
    <mergeCell ref="A92:E92"/>
    <mergeCell ref="A94:E94"/>
    <mergeCell ref="AH31:AH32"/>
    <mergeCell ref="AI31:AI32"/>
    <mergeCell ref="AJ31:AJ32"/>
    <mergeCell ref="X31:X32"/>
    <mergeCell ref="Y31:Y32"/>
    <mergeCell ref="Z31:Z32"/>
    <mergeCell ref="AA31:AA32"/>
    <mergeCell ref="AB31:AB32"/>
    <mergeCell ref="S31:S32"/>
    <mergeCell ref="T31:T32"/>
    <mergeCell ref="U31:U32"/>
    <mergeCell ref="V31:V32"/>
    <mergeCell ref="W31:W32"/>
    <mergeCell ref="AK31:AK32"/>
    <mergeCell ref="AL31:AL32"/>
    <mergeCell ref="AC31:AC32"/>
    <mergeCell ref="AD31:AD32"/>
    <mergeCell ref="AE31:AE32"/>
    <mergeCell ref="AF31:AF32"/>
    <mergeCell ref="AG31:AG32"/>
    <mergeCell ref="AA29:AD29"/>
    <mergeCell ref="AI29:AL30"/>
    <mergeCell ref="B30:B32"/>
    <mergeCell ref="C30:C32"/>
    <mergeCell ref="D30:D32"/>
    <mergeCell ref="E30:E32"/>
    <mergeCell ref="F30:F32"/>
    <mergeCell ref="G30:O30"/>
    <mergeCell ref="P30:P32"/>
    <mergeCell ref="Q30:Q32"/>
    <mergeCell ref="R30:R32"/>
    <mergeCell ref="S30:V30"/>
    <mergeCell ref="W30:Z30"/>
    <mergeCell ref="AA30:AD30"/>
    <mergeCell ref="AE30:AH30"/>
    <mergeCell ref="G31:G32"/>
    <mergeCell ref="A26:E26"/>
    <mergeCell ref="A27:E27"/>
    <mergeCell ref="A29:A32"/>
    <mergeCell ref="B29:E29"/>
    <mergeCell ref="F29:R29"/>
    <mergeCell ref="H31:H32"/>
    <mergeCell ref="I31:N31"/>
    <mergeCell ref="A19:E19"/>
    <mergeCell ref="G19:Q21"/>
    <mergeCell ref="A20:E20"/>
    <mergeCell ref="A24:E24"/>
    <mergeCell ref="A25:E25"/>
    <mergeCell ref="A11:B11"/>
    <mergeCell ref="A12:A14"/>
    <mergeCell ref="A4:D4"/>
    <mergeCell ref="A5:A7"/>
    <mergeCell ref="B5:B7"/>
    <mergeCell ref="C5:C7"/>
    <mergeCell ref="D5:D7"/>
    <mergeCell ref="B12:B1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B060-2C32-48E1-B3E0-DD90B2CC7AB7}">
  <dimension ref="A1:AL70"/>
  <sheetViews>
    <sheetView showGridLines="0" topLeftCell="G44" workbookViewId="0">
      <selection activeCell="C38" sqref="C38"/>
    </sheetView>
  </sheetViews>
  <sheetFormatPr baseColWidth="10" defaultColWidth="11.44140625" defaultRowHeight="14.4"/>
  <cols>
    <col min="1" max="1" width="27.77734375" customWidth="1"/>
    <col min="2" max="2" width="22.21875" customWidth="1"/>
    <col min="3" max="3" width="23.21875" customWidth="1"/>
    <col min="4" max="4" width="14.44140625" customWidth="1"/>
  </cols>
  <sheetData>
    <row r="1" spans="1:4" hidden="1">
      <c r="A1" s="3"/>
      <c r="B1" s="4"/>
      <c r="C1" s="4"/>
      <c r="D1" s="4"/>
    </row>
    <row r="2" spans="1:4" hidden="1">
      <c r="A2" s="3"/>
      <c r="B2" s="4"/>
      <c r="C2" s="4"/>
      <c r="D2" s="4"/>
    </row>
    <row r="3" spans="1:4" ht="15" hidden="1" thickBot="1">
      <c r="A3" s="3"/>
      <c r="B3" s="4"/>
      <c r="C3" s="4"/>
      <c r="D3" s="4"/>
    </row>
    <row r="4" spans="1:4" hidden="1">
      <c r="A4" s="475" t="s">
        <v>631</v>
      </c>
      <c r="B4" s="476"/>
      <c r="C4" s="476"/>
      <c r="D4" s="477"/>
    </row>
    <row r="5" spans="1:4" hidden="1">
      <c r="A5" s="473" t="s">
        <v>55</v>
      </c>
      <c r="B5" s="478" t="s">
        <v>6</v>
      </c>
      <c r="C5" s="474" t="s">
        <v>56</v>
      </c>
      <c r="D5" s="479" t="s">
        <v>603</v>
      </c>
    </row>
    <row r="6" spans="1:4" hidden="1">
      <c r="A6" s="473"/>
      <c r="B6" s="478"/>
      <c r="C6" s="474"/>
      <c r="D6" s="479"/>
    </row>
    <row r="7" spans="1:4" hidden="1">
      <c r="A7" s="473"/>
      <c r="B7" s="478"/>
      <c r="C7" s="474"/>
      <c r="D7" s="479"/>
    </row>
    <row r="8" spans="1:4" ht="15" hidden="1" thickBot="1">
      <c r="A8" s="1">
        <v>13</v>
      </c>
      <c r="B8" s="2">
        <v>1</v>
      </c>
      <c r="C8" s="2">
        <v>0</v>
      </c>
      <c r="D8" s="6">
        <f>SUM(A8:C8)</f>
        <v>14</v>
      </c>
    </row>
    <row r="9" spans="1:4" hidden="1"/>
    <row r="10" spans="1:4" ht="15" hidden="1" thickBot="1"/>
    <row r="11" spans="1:4" hidden="1">
      <c r="A11" s="471" t="s">
        <v>58</v>
      </c>
      <c r="B11" s="472"/>
    </row>
    <row r="12" spans="1:4" hidden="1">
      <c r="A12" s="473" t="s">
        <v>59</v>
      </c>
      <c r="B12" s="474" t="s">
        <v>60</v>
      </c>
    </row>
    <row r="13" spans="1:4" hidden="1">
      <c r="A13" s="473"/>
      <c r="B13" s="474"/>
    </row>
    <row r="14" spans="1:4" hidden="1">
      <c r="A14" s="473"/>
      <c r="B14" s="474"/>
    </row>
    <row r="15" spans="1:4" ht="15" hidden="1" thickBot="1">
      <c r="A15" s="1">
        <v>12</v>
      </c>
      <c r="B15" s="2">
        <v>2</v>
      </c>
    </row>
    <row r="16" spans="1:4" hidden="1"/>
    <row r="17" spans="1:38" ht="15.6" hidden="1" customHeight="1"/>
    <row r="19" spans="1:38" s="133" customFormat="1" ht="15.6">
      <c r="A19" s="513" t="s">
        <v>61</v>
      </c>
      <c r="B19" s="513"/>
      <c r="C19" s="513"/>
      <c r="D19" s="513"/>
      <c r="E19" s="513"/>
      <c r="F19" s="200"/>
      <c r="G19" s="513"/>
      <c r="H19" s="513"/>
      <c r="I19" s="513"/>
      <c r="J19" s="513"/>
      <c r="K19" s="513"/>
      <c r="L19" s="513"/>
      <c r="M19" s="513"/>
      <c r="N19" s="513"/>
      <c r="O19" s="513"/>
      <c r="P19" s="513"/>
      <c r="Q19" s="513"/>
      <c r="R19" s="137"/>
    </row>
    <row r="20" spans="1:38" s="133" customFormat="1" ht="12">
      <c r="A20" s="559" t="s">
        <v>62</v>
      </c>
      <c r="B20" s="559"/>
      <c r="C20" s="559"/>
      <c r="D20" s="559"/>
      <c r="E20" s="559"/>
      <c r="F20" s="136"/>
      <c r="G20" s="513"/>
      <c r="H20" s="513"/>
      <c r="I20" s="513"/>
      <c r="J20" s="513"/>
      <c r="K20" s="513"/>
      <c r="L20" s="513"/>
      <c r="M20" s="513"/>
      <c r="N20" s="513"/>
      <c r="O20" s="513"/>
      <c r="P20" s="513"/>
      <c r="Q20" s="513"/>
      <c r="R20" s="137"/>
    </row>
    <row r="21" spans="1:38" s="133" customFormat="1" ht="9.6">
      <c r="A21" s="137"/>
      <c r="B21" s="137"/>
      <c r="C21" s="137"/>
      <c r="D21" s="137"/>
      <c r="E21" s="137"/>
      <c r="F21" s="16"/>
      <c r="G21" s="513"/>
      <c r="H21" s="513"/>
      <c r="I21" s="513"/>
      <c r="J21" s="513"/>
      <c r="K21" s="513"/>
      <c r="L21" s="513"/>
      <c r="M21" s="513"/>
      <c r="N21" s="513"/>
      <c r="O21" s="513"/>
      <c r="P21" s="513"/>
      <c r="Q21" s="513"/>
      <c r="R21" s="137"/>
    </row>
    <row r="22" spans="1:38" s="133" customFormat="1" ht="9.6">
      <c r="A22" s="137"/>
      <c r="B22" s="137"/>
      <c r="C22" s="137"/>
      <c r="D22" s="137"/>
      <c r="E22" s="137"/>
      <c r="F22" s="16"/>
      <c r="G22" s="137"/>
      <c r="H22" s="137"/>
      <c r="I22" s="137"/>
      <c r="J22" s="137"/>
      <c r="K22" s="137"/>
      <c r="L22" s="137"/>
      <c r="M22" s="137"/>
      <c r="N22" s="137"/>
      <c r="O22" s="137"/>
      <c r="P22" s="137"/>
      <c r="Q22" s="137"/>
      <c r="R22" s="137"/>
    </row>
    <row r="23" spans="1:38" s="133" customFormat="1" ht="9.6">
      <c r="A23" s="137"/>
      <c r="B23" s="137"/>
      <c r="C23" s="137"/>
      <c r="D23" s="137"/>
      <c r="E23" s="137"/>
      <c r="F23" s="16"/>
      <c r="G23" s="137"/>
      <c r="H23" s="137"/>
      <c r="I23" s="137"/>
      <c r="J23" s="137"/>
      <c r="K23" s="137"/>
      <c r="L23" s="137"/>
      <c r="M23" s="137"/>
      <c r="N23" s="137"/>
      <c r="O23" s="137"/>
      <c r="P23" s="137"/>
      <c r="Q23" s="137"/>
      <c r="R23" s="137"/>
    </row>
    <row r="24" spans="1:38" s="133" customFormat="1" ht="10.199999999999999">
      <c r="A24" s="560" t="s">
        <v>63</v>
      </c>
      <c r="B24" s="560"/>
      <c r="C24" s="560"/>
      <c r="D24" s="560"/>
      <c r="E24" s="560"/>
      <c r="F24" s="20">
        <v>2024</v>
      </c>
      <c r="G24" s="137"/>
      <c r="H24" s="137"/>
      <c r="I24" s="137"/>
      <c r="J24" s="137"/>
      <c r="K24" s="137"/>
      <c r="L24" s="137"/>
      <c r="M24" s="137"/>
      <c r="N24" s="137"/>
      <c r="O24" s="137"/>
      <c r="P24" s="137"/>
      <c r="Q24" s="137"/>
      <c r="R24" s="137"/>
    </row>
    <row r="25" spans="1:38" s="133" customFormat="1" ht="10.199999999999999">
      <c r="A25" s="560" t="s">
        <v>64</v>
      </c>
      <c r="B25" s="560"/>
      <c r="C25" s="560"/>
      <c r="D25" s="560"/>
      <c r="E25" s="560"/>
      <c r="F25" s="138">
        <v>169</v>
      </c>
      <c r="G25" s="137"/>
      <c r="H25" s="137"/>
      <c r="I25" s="137"/>
      <c r="J25" s="137"/>
      <c r="K25" s="137"/>
      <c r="L25" s="137"/>
      <c r="M25" s="137"/>
      <c r="N25" s="137"/>
      <c r="O25" s="137"/>
      <c r="P25" s="137"/>
      <c r="Q25" s="137"/>
      <c r="R25" s="137"/>
    </row>
    <row r="26" spans="1:38" s="133" customFormat="1" ht="19.2">
      <c r="A26" s="560" t="s">
        <v>65</v>
      </c>
      <c r="B26" s="560"/>
      <c r="C26" s="560"/>
      <c r="D26" s="560"/>
      <c r="E26" s="560"/>
      <c r="F26" s="138" t="s">
        <v>632</v>
      </c>
      <c r="G26" s="137"/>
      <c r="H26" s="137"/>
      <c r="I26" s="137"/>
      <c r="J26" s="137"/>
      <c r="K26" s="137"/>
      <c r="L26" s="137"/>
      <c r="M26" s="137"/>
      <c r="N26" s="137"/>
      <c r="O26" s="137"/>
      <c r="P26" s="137"/>
      <c r="Q26" s="137"/>
      <c r="R26" s="137"/>
    </row>
    <row r="27" spans="1:38" s="133" customFormat="1" ht="28.8">
      <c r="A27" s="560" t="s">
        <v>67</v>
      </c>
      <c r="B27" s="560"/>
      <c r="C27" s="560"/>
      <c r="D27" s="560"/>
      <c r="E27" s="560"/>
      <c r="F27" s="138" t="s">
        <v>633</v>
      </c>
      <c r="G27" s="137"/>
      <c r="H27" s="137"/>
      <c r="I27" s="137"/>
      <c r="J27" s="137"/>
      <c r="K27" s="137"/>
      <c r="L27" s="137"/>
      <c r="M27" s="137"/>
      <c r="N27" s="137"/>
      <c r="O27" s="137"/>
      <c r="P27" s="137"/>
      <c r="Q27" s="137"/>
      <c r="R27" s="137"/>
    </row>
    <row r="28" spans="1:38" s="133" customFormat="1" ht="9.6">
      <c r="A28" s="137"/>
      <c r="B28" s="137"/>
      <c r="C28" s="137"/>
      <c r="D28" s="137"/>
      <c r="E28" s="137"/>
      <c r="F28" s="16"/>
      <c r="G28" s="137"/>
      <c r="H28" s="137"/>
      <c r="I28" s="137"/>
      <c r="J28" s="137"/>
      <c r="K28" s="137"/>
      <c r="L28" s="137"/>
      <c r="M28" s="137"/>
      <c r="N28" s="137"/>
      <c r="O28" s="137"/>
      <c r="P28" s="137"/>
      <c r="Q28" s="137"/>
      <c r="R28" s="137"/>
    </row>
    <row r="29" spans="1:38" s="133" customFormat="1" ht="9.6">
      <c r="A29" s="429" t="s">
        <v>69</v>
      </c>
      <c r="B29" s="432" t="s">
        <v>401</v>
      </c>
      <c r="C29" s="433"/>
      <c r="D29" s="433"/>
      <c r="E29" s="434"/>
      <c r="F29" s="435" t="s">
        <v>71</v>
      </c>
      <c r="G29" s="436"/>
      <c r="H29" s="436"/>
      <c r="I29" s="436"/>
      <c r="J29" s="436"/>
      <c r="K29" s="436"/>
      <c r="L29" s="436"/>
      <c r="M29" s="436"/>
      <c r="N29" s="436"/>
      <c r="O29" s="436"/>
      <c r="P29" s="436"/>
      <c r="Q29" s="436"/>
      <c r="R29" s="437"/>
      <c r="S29" s="139" t="s">
        <v>72</v>
      </c>
      <c r="T29" s="140"/>
      <c r="U29" s="140"/>
      <c r="V29" s="140"/>
      <c r="W29" s="140"/>
      <c r="X29" s="140"/>
      <c r="Y29" s="140"/>
      <c r="Z29" s="140"/>
      <c r="AA29" s="498" t="s">
        <v>72</v>
      </c>
      <c r="AB29" s="499"/>
      <c r="AC29" s="499"/>
      <c r="AD29" s="499"/>
      <c r="AE29" s="140"/>
      <c r="AF29" s="140"/>
      <c r="AG29" s="140"/>
      <c r="AH29" s="141"/>
      <c r="AI29" s="441" t="s">
        <v>73</v>
      </c>
      <c r="AJ29" s="442"/>
      <c r="AK29" s="442"/>
      <c r="AL29" s="442"/>
    </row>
    <row r="30" spans="1:38" s="133" customFormat="1" ht="9.6">
      <c r="A30" s="430"/>
      <c r="B30" s="445" t="s">
        <v>402</v>
      </c>
      <c r="C30" s="445" t="s">
        <v>403</v>
      </c>
      <c r="D30" s="445" t="s">
        <v>404</v>
      </c>
      <c r="E30" s="445" t="s">
        <v>405</v>
      </c>
      <c r="F30" s="446" t="s">
        <v>78</v>
      </c>
      <c r="G30" s="516" t="s">
        <v>79</v>
      </c>
      <c r="H30" s="517"/>
      <c r="I30" s="517"/>
      <c r="J30" s="517"/>
      <c r="K30" s="517"/>
      <c r="L30" s="517"/>
      <c r="M30" s="517"/>
      <c r="N30" s="517"/>
      <c r="O30" s="518"/>
      <c r="P30" s="519" t="s">
        <v>80</v>
      </c>
      <c r="Q30" s="446" t="s">
        <v>406</v>
      </c>
      <c r="R30" s="446" t="s">
        <v>407</v>
      </c>
      <c r="S30" s="452" t="s">
        <v>83</v>
      </c>
      <c r="T30" s="453"/>
      <c r="U30" s="453"/>
      <c r="V30" s="454"/>
      <c r="W30" s="452" t="s">
        <v>84</v>
      </c>
      <c r="X30" s="453"/>
      <c r="Y30" s="453"/>
      <c r="Z30" s="454"/>
      <c r="AA30" s="452" t="s">
        <v>85</v>
      </c>
      <c r="AB30" s="453"/>
      <c r="AC30" s="453"/>
      <c r="AD30" s="454"/>
      <c r="AE30" s="452" t="s">
        <v>86</v>
      </c>
      <c r="AF30" s="453"/>
      <c r="AG30" s="453"/>
      <c r="AH30" s="454"/>
      <c r="AI30" s="443"/>
      <c r="AJ30" s="444"/>
      <c r="AK30" s="444"/>
      <c r="AL30" s="444"/>
    </row>
    <row r="31" spans="1:38" s="133" customFormat="1" ht="9.6">
      <c r="A31" s="430"/>
      <c r="B31" s="445"/>
      <c r="C31" s="445"/>
      <c r="D31" s="445"/>
      <c r="E31" s="445"/>
      <c r="F31" s="446"/>
      <c r="G31" s="455" t="s">
        <v>408</v>
      </c>
      <c r="H31" s="455" t="s">
        <v>409</v>
      </c>
      <c r="I31" s="432" t="s">
        <v>410</v>
      </c>
      <c r="J31" s="433"/>
      <c r="K31" s="433"/>
      <c r="L31" s="433"/>
      <c r="M31" s="433"/>
      <c r="N31" s="434"/>
      <c r="O31" s="21" t="s">
        <v>90</v>
      </c>
      <c r="P31" s="519"/>
      <c r="Q31" s="446"/>
      <c r="R31" s="446"/>
      <c r="S31" s="456" t="s">
        <v>91</v>
      </c>
      <c r="T31" s="456" t="s">
        <v>92</v>
      </c>
      <c r="U31" s="456" t="s">
        <v>21</v>
      </c>
      <c r="V31" s="456" t="s">
        <v>93</v>
      </c>
      <c r="W31" s="456" t="s">
        <v>91</v>
      </c>
      <c r="X31" s="456" t="s">
        <v>92</v>
      </c>
      <c r="Y31" s="456" t="s">
        <v>21</v>
      </c>
      <c r="Z31" s="456" t="s">
        <v>93</v>
      </c>
      <c r="AA31" s="456" t="s">
        <v>91</v>
      </c>
      <c r="AB31" s="456" t="s">
        <v>92</v>
      </c>
      <c r="AC31" s="456" t="s">
        <v>21</v>
      </c>
      <c r="AD31" s="456" t="s">
        <v>93</v>
      </c>
      <c r="AE31" s="456" t="s">
        <v>91</v>
      </c>
      <c r="AF31" s="456" t="s">
        <v>92</v>
      </c>
      <c r="AG31" s="456" t="s">
        <v>21</v>
      </c>
      <c r="AH31" s="456" t="s">
        <v>93</v>
      </c>
      <c r="AI31" s="457" t="s">
        <v>94</v>
      </c>
      <c r="AJ31" s="460" t="s">
        <v>95</v>
      </c>
      <c r="AK31" s="460" t="s">
        <v>26</v>
      </c>
      <c r="AL31" s="460" t="s">
        <v>93</v>
      </c>
    </row>
    <row r="32" spans="1:38" s="133" customFormat="1" ht="9.6">
      <c r="A32" s="431"/>
      <c r="B32" s="445"/>
      <c r="C32" s="445"/>
      <c r="D32" s="445"/>
      <c r="E32" s="445"/>
      <c r="F32" s="447"/>
      <c r="G32" s="447"/>
      <c r="H32" s="447"/>
      <c r="I32" s="22">
        <v>1</v>
      </c>
      <c r="J32" s="22">
        <v>2</v>
      </c>
      <c r="K32" s="22" t="s">
        <v>96</v>
      </c>
      <c r="L32" s="22">
        <v>3</v>
      </c>
      <c r="M32" s="22">
        <v>4</v>
      </c>
      <c r="N32" s="22" t="s">
        <v>97</v>
      </c>
      <c r="O32" s="22" t="s">
        <v>98</v>
      </c>
      <c r="P32" s="520"/>
      <c r="Q32" s="447"/>
      <c r="R32" s="447"/>
      <c r="S32" s="457"/>
      <c r="T32" s="457"/>
      <c r="U32" s="457"/>
      <c r="V32" s="457"/>
      <c r="W32" s="457"/>
      <c r="X32" s="457"/>
      <c r="Y32" s="457"/>
      <c r="Z32" s="457"/>
      <c r="AA32" s="457"/>
      <c r="AB32" s="457"/>
      <c r="AC32" s="457"/>
      <c r="AD32" s="457"/>
      <c r="AE32" s="457"/>
      <c r="AF32" s="457"/>
      <c r="AG32" s="457"/>
      <c r="AH32" s="457"/>
      <c r="AI32" s="465"/>
      <c r="AJ32" s="438"/>
      <c r="AK32" s="438"/>
      <c r="AL32" s="438"/>
    </row>
    <row r="33" spans="1:38" s="133" customFormat="1" ht="77.400000000000006" thickBot="1">
      <c r="A33" s="142">
        <v>1</v>
      </c>
      <c r="B33" s="143">
        <v>0</v>
      </c>
      <c r="C33" s="143">
        <v>0</v>
      </c>
      <c r="D33" s="143">
        <v>0</v>
      </c>
      <c r="E33" s="143">
        <v>0</v>
      </c>
      <c r="F33" s="44" t="s">
        <v>634</v>
      </c>
      <c r="G33" s="40" t="s">
        <v>100</v>
      </c>
      <c r="H33" s="40" t="s">
        <v>297</v>
      </c>
      <c r="I33" s="41">
        <v>0</v>
      </c>
      <c r="J33" s="41">
        <v>0</v>
      </c>
      <c r="K33" s="214">
        <f>I33+J33</f>
        <v>0</v>
      </c>
      <c r="L33" s="41">
        <v>0</v>
      </c>
      <c r="M33" s="196">
        <v>1</v>
      </c>
      <c r="N33" s="214">
        <f>L33+M33</f>
        <v>1</v>
      </c>
      <c r="O33" s="214">
        <f>K33+N33</f>
        <v>1</v>
      </c>
      <c r="P33" s="30"/>
      <c r="Q33" s="339" t="s">
        <v>635</v>
      </c>
      <c r="R33" s="34"/>
      <c r="S33" s="32">
        <v>0</v>
      </c>
      <c r="T33" s="33" t="str">
        <f>IF(S33="","No hay ejecución",IF(AND(I33=0),"No hay Programación", S33/I33))</f>
        <v>No hay Programación</v>
      </c>
      <c r="U33" s="34" t="str">
        <f t="shared" ref="U33:U47" si="0">IF(T33="No hay ejecución","NA",IF(T33&gt;=90%,"De acuerdo con lo programado",IF(T33&gt;=50%,"Atraso Leve",IF(T33&lt;49.99%,"En riesgo en cumplimiento"))))</f>
        <v>De acuerdo con lo programado</v>
      </c>
      <c r="V33" s="34"/>
      <c r="W33" s="32">
        <v>0</v>
      </c>
      <c r="X33" s="33" t="str">
        <f>IF(W33="","No hay ejecución",IF(AND(J33=0),"No hay Programación", W33/J33))</f>
        <v>No hay Programación</v>
      </c>
      <c r="Y33" s="34" t="str">
        <f t="shared" ref="Y33:Y47" si="1">IF(X33="No hay ejecución","NA",IF(X33&gt;=90%,"De acuerdo con lo programado",IF(X33&gt;=50%,"Atraso Leve",IF(X33&lt;49.99%,"En riesgo en cumplimiento"))))</f>
        <v>De acuerdo con lo programado</v>
      </c>
      <c r="Z33" s="34"/>
      <c r="AA33" s="35">
        <v>0</v>
      </c>
      <c r="AB33" s="33" t="str">
        <f>IF(AA33="","No hay ejecución",IF(AND(L33=0),"No hay Programación", AA33/L33))</f>
        <v>No hay Programación</v>
      </c>
      <c r="AC33" s="34" t="str">
        <f>IF(AB33="No hay ejecución","NA",IF(AB33&gt;=90%,"De acuerdo con lo programado",IF(AB33&gt;=50%,"Atraso Leve",IF(AB33&lt;49.99%,"En riesgo en cumplimiento"))))</f>
        <v>De acuerdo con lo programado</v>
      </c>
      <c r="AD33" s="36"/>
      <c r="AE33" s="32">
        <v>1</v>
      </c>
      <c r="AF33" s="33">
        <f>IF(AE33="","No hay ejecución",IF(AND(M33=0),"No hay Programación", AE33/M33))</f>
        <v>1</v>
      </c>
      <c r="AG33" s="34" t="str">
        <f t="shared" ref="AG33:AG47" si="2">IF(AF33="No hay ejecución","NA",IF(AF33&gt;=90%,"De acuerdo con lo programado",IF(AF33&gt;=50%,"Atraso Leve",IF(AF33&lt;49.99%,"En riesgo en cumplimiento"))))</f>
        <v>De acuerdo con lo programado</v>
      </c>
      <c r="AH33" s="34"/>
      <c r="AI33" s="32">
        <f>AE33+AA33+W33+S33</f>
        <v>1</v>
      </c>
      <c r="AJ33" s="37">
        <f>IF(AI33="","No hay ejecución",IF(AND(O33=0),"No hay Programación", AI33/O33))</f>
        <v>1</v>
      </c>
      <c r="AK33" s="34" t="str">
        <f>IF(AJ33="No hay ejecución","NA",IF(AJ33&gt;=85%,"Cumplio",IF(AJ33&lt;84.99%,"No cumplio")))</f>
        <v>Cumplio</v>
      </c>
      <c r="AL33" s="34"/>
    </row>
    <row r="34" spans="1:38" s="133" customFormat="1" ht="49.2" thickTop="1" thickBot="1">
      <c r="A34" s="142">
        <f>A33+1</f>
        <v>2</v>
      </c>
      <c r="B34" s="143">
        <v>0</v>
      </c>
      <c r="C34" s="143">
        <v>0</v>
      </c>
      <c r="D34" s="143">
        <v>0</v>
      </c>
      <c r="E34" s="143">
        <v>0</v>
      </c>
      <c r="F34" s="44" t="s">
        <v>636</v>
      </c>
      <c r="G34" s="40" t="s">
        <v>100</v>
      </c>
      <c r="H34" s="40" t="s">
        <v>297</v>
      </c>
      <c r="I34" s="41">
        <v>0</v>
      </c>
      <c r="J34" s="196">
        <v>1</v>
      </c>
      <c r="K34" s="214">
        <f t="shared" ref="K34:K45" si="3">I34+J34</f>
        <v>1</v>
      </c>
      <c r="L34" s="41">
        <v>0</v>
      </c>
      <c r="M34" s="196">
        <v>1</v>
      </c>
      <c r="N34" s="214">
        <f t="shared" ref="N34:N45" si="4">L34+M34</f>
        <v>1</v>
      </c>
      <c r="O34" s="214">
        <f t="shared" ref="O34:O45" si="5">K34+N34</f>
        <v>2</v>
      </c>
      <c r="P34" s="30"/>
      <c r="Q34" s="339" t="s">
        <v>635</v>
      </c>
      <c r="R34" s="34"/>
      <c r="S34" s="32">
        <v>1</v>
      </c>
      <c r="T34" s="33" t="str">
        <f t="shared" ref="T34:T47" si="6">IF(S34="","No hay ejecución",IF(AND(I34=0),"No hay Programación", S34/I34))</f>
        <v>No hay Programación</v>
      </c>
      <c r="U34" s="34" t="str">
        <f t="shared" si="0"/>
        <v>De acuerdo con lo programado</v>
      </c>
      <c r="V34" s="34"/>
      <c r="W34" s="32">
        <v>1</v>
      </c>
      <c r="X34" s="33">
        <f t="shared" ref="X34:X47" si="7">IF(W34="","No hay ejecución",IF(AND(J34=0),"No hay Programación", W34/J34))</f>
        <v>1</v>
      </c>
      <c r="Y34" s="34" t="str">
        <f t="shared" si="1"/>
        <v>De acuerdo con lo programado</v>
      </c>
      <c r="Z34" s="34"/>
      <c r="AA34" s="35">
        <v>0</v>
      </c>
      <c r="AB34" s="33" t="str">
        <f t="shared" ref="AB34:AB45" si="8">IF(AA34="","No hay ejecución",IF(AND(L34=0),"No hay Programación", AA34/L34))</f>
        <v>No hay Programación</v>
      </c>
      <c r="AC34" s="34" t="str">
        <f t="shared" ref="AC34:AC45" si="9">IF(AB34="No hay ejecución","NA",IF(AB34&gt;=90%,"De acuerdo con lo programado",IF(AB34&gt;=50%,"Atraso Leve",IF(AB34&lt;49.99%,"En riesgo en cumplimiento"))))</f>
        <v>De acuerdo con lo programado</v>
      </c>
      <c r="AD34" s="36"/>
      <c r="AE34" s="32">
        <v>1</v>
      </c>
      <c r="AF34" s="33">
        <f t="shared" ref="AF34:AF47" si="10">IF(AE34="","No hay ejecución",IF(AND(M34=0),"No hay Programación", AE34/M34))</f>
        <v>1</v>
      </c>
      <c r="AG34" s="34" t="str">
        <f t="shared" si="2"/>
        <v>De acuerdo con lo programado</v>
      </c>
      <c r="AH34" s="34"/>
      <c r="AI34" s="32">
        <f t="shared" ref="AI34:AI47" si="11">AE34+AA34+W34+S34</f>
        <v>3</v>
      </c>
      <c r="AJ34" s="37">
        <f t="shared" ref="AJ34:AJ47" si="12">IF(AI34="","No hay ejecución",IF(AND(O34=0),"No hay Programación", AI34/O34))</f>
        <v>1.5</v>
      </c>
      <c r="AK34" s="34" t="str">
        <f t="shared" ref="AK34:AK47" si="13">IF(AJ34="No hay ejecución","NA",IF(AJ34&gt;=85%,"Cumplio",IF(AJ34&lt;84.99%,"No cumplio")))</f>
        <v>Cumplio</v>
      </c>
      <c r="AL34" s="34"/>
    </row>
    <row r="35" spans="1:38" s="133" customFormat="1" ht="49.2" thickTop="1" thickBot="1">
      <c r="A35" s="142">
        <f t="shared" ref="A35:A45" si="14">A34+1</f>
        <v>3</v>
      </c>
      <c r="B35" s="143">
        <v>0</v>
      </c>
      <c r="C35" s="143">
        <v>0</v>
      </c>
      <c r="D35" s="143">
        <v>0</v>
      </c>
      <c r="E35" s="143">
        <v>0</v>
      </c>
      <c r="F35" s="44" t="s">
        <v>637</v>
      </c>
      <c r="G35" s="40" t="s">
        <v>100</v>
      </c>
      <c r="H35" s="40" t="s">
        <v>297</v>
      </c>
      <c r="I35" s="41">
        <v>0</v>
      </c>
      <c r="J35" s="41">
        <v>0</v>
      </c>
      <c r="K35" s="214">
        <f t="shared" si="3"/>
        <v>0</v>
      </c>
      <c r="L35" s="41">
        <v>0</v>
      </c>
      <c r="M35" s="196">
        <v>1</v>
      </c>
      <c r="N35" s="214">
        <f t="shared" si="4"/>
        <v>1</v>
      </c>
      <c r="O35" s="214">
        <f t="shared" si="5"/>
        <v>1</v>
      </c>
      <c r="P35" s="30"/>
      <c r="Q35" s="339" t="s">
        <v>635</v>
      </c>
      <c r="R35" s="34"/>
      <c r="S35" s="32">
        <v>0</v>
      </c>
      <c r="T35" s="33" t="str">
        <f t="shared" si="6"/>
        <v>No hay Programación</v>
      </c>
      <c r="U35" s="34" t="str">
        <f t="shared" si="0"/>
        <v>De acuerdo con lo programado</v>
      </c>
      <c r="V35" s="34"/>
      <c r="W35" s="32">
        <v>0</v>
      </c>
      <c r="X35" s="33" t="str">
        <f t="shared" si="7"/>
        <v>No hay Programación</v>
      </c>
      <c r="Y35" s="34" t="str">
        <f t="shared" si="1"/>
        <v>De acuerdo con lo programado</v>
      </c>
      <c r="Z35" s="34"/>
      <c r="AA35" s="35">
        <v>0</v>
      </c>
      <c r="AB35" s="33" t="str">
        <f t="shared" si="8"/>
        <v>No hay Programación</v>
      </c>
      <c r="AC35" s="34" t="str">
        <f t="shared" si="9"/>
        <v>De acuerdo con lo programado</v>
      </c>
      <c r="AD35" s="36"/>
      <c r="AE35" s="32">
        <v>1</v>
      </c>
      <c r="AF35" s="33">
        <f t="shared" si="10"/>
        <v>1</v>
      </c>
      <c r="AG35" s="34" t="str">
        <f t="shared" si="2"/>
        <v>De acuerdo con lo programado</v>
      </c>
      <c r="AH35" s="34"/>
      <c r="AI35" s="32">
        <f t="shared" si="11"/>
        <v>1</v>
      </c>
      <c r="AJ35" s="37">
        <f t="shared" si="12"/>
        <v>1</v>
      </c>
      <c r="AK35" s="34" t="str">
        <f t="shared" si="13"/>
        <v>Cumplio</v>
      </c>
      <c r="AL35" s="34"/>
    </row>
    <row r="36" spans="1:38" s="133" customFormat="1" ht="68.400000000000006" thickTop="1" thickBot="1">
      <c r="A36" s="142">
        <f t="shared" si="14"/>
        <v>4</v>
      </c>
      <c r="B36" s="143">
        <v>0</v>
      </c>
      <c r="C36" s="143">
        <v>0</v>
      </c>
      <c r="D36" s="143">
        <v>0</v>
      </c>
      <c r="E36" s="143">
        <v>0</v>
      </c>
      <c r="F36" s="44" t="s">
        <v>638</v>
      </c>
      <c r="G36" s="40" t="s">
        <v>100</v>
      </c>
      <c r="H36" s="40" t="s">
        <v>297</v>
      </c>
      <c r="I36" s="41">
        <v>0</v>
      </c>
      <c r="J36" s="41">
        <v>0</v>
      </c>
      <c r="K36" s="214">
        <f t="shared" si="3"/>
        <v>0</v>
      </c>
      <c r="L36" s="41">
        <v>0</v>
      </c>
      <c r="M36" s="196">
        <v>1</v>
      </c>
      <c r="N36" s="214">
        <f t="shared" si="4"/>
        <v>1</v>
      </c>
      <c r="O36" s="214">
        <f t="shared" si="5"/>
        <v>1</v>
      </c>
      <c r="P36" s="30"/>
      <c r="Q36" s="339" t="s">
        <v>635</v>
      </c>
      <c r="R36" s="34"/>
      <c r="S36" s="32">
        <v>0</v>
      </c>
      <c r="T36" s="33" t="str">
        <f t="shared" si="6"/>
        <v>No hay Programación</v>
      </c>
      <c r="U36" s="34" t="str">
        <f t="shared" si="0"/>
        <v>De acuerdo con lo programado</v>
      </c>
      <c r="V36" s="34"/>
      <c r="W36" s="32">
        <v>0</v>
      </c>
      <c r="X36" s="33" t="str">
        <f t="shared" si="7"/>
        <v>No hay Programación</v>
      </c>
      <c r="Y36" s="34" t="str">
        <f t="shared" si="1"/>
        <v>De acuerdo con lo programado</v>
      </c>
      <c r="Z36" s="34"/>
      <c r="AA36" s="35">
        <v>0</v>
      </c>
      <c r="AB36" s="33" t="str">
        <f t="shared" si="8"/>
        <v>No hay Programación</v>
      </c>
      <c r="AC36" s="34" t="str">
        <f t="shared" si="9"/>
        <v>De acuerdo con lo programado</v>
      </c>
      <c r="AD36" s="36"/>
      <c r="AE36" s="32">
        <v>1</v>
      </c>
      <c r="AF36" s="33">
        <f t="shared" si="10"/>
        <v>1</v>
      </c>
      <c r="AG36" s="34" t="str">
        <f t="shared" si="2"/>
        <v>De acuerdo con lo programado</v>
      </c>
      <c r="AH36" s="34"/>
      <c r="AI36" s="32">
        <f t="shared" si="11"/>
        <v>1</v>
      </c>
      <c r="AJ36" s="37">
        <f t="shared" si="12"/>
        <v>1</v>
      </c>
      <c r="AK36" s="34" t="str">
        <f t="shared" si="13"/>
        <v>Cumplio</v>
      </c>
      <c r="AL36" s="34"/>
    </row>
    <row r="37" spans="1:38" s="133" customFormat="1" ht="68.400000000000006" thickTop="1" thickBot="1">
      <c r="A37" s="142">
        <f t="shared" si="14"/>
        <v>5</v>
      </c>
      <c r="B37" s="143">
        <v>0</v>
      </c>
      <c r="C37" s="143">
        <v>0</v>
      </c>
      <c r="D37" s="143">
        <v>0</v>
      </c>
      <c r="E37" s="143">
        <v>0</v>
      </c>
      <c r="F37" s="44" t="s">
        <v>639</v>
      </c>
      <c r="G37" s="40" t="s">
        <v>158</v>
      </c>
      <c r="H37" s="40" t="s">
        <v>159</v>
      </c>
      <c r="I37" s="41">
        <v>0</v>
      </c>
      <c r="J37" s="41">
        <v>0</v>
      </c>
      <c r="K37" s="214">
        <f t="shared" si="3"/>
        <v>0</v>
      </c>
      <c r="L37" s="41">
        <v>0</v>
      </c>
      <c r="M37" s="196">
        <v>1</v>
      </c>
      <c r="N37" s="214">
        <f t="shared" si="4"/>
        <v>1</v>
      </c>
      <c r="O37" s="214">
        <f t="shared" si="5"/>
        <v>1</v>
      </c>
      <c r="P37" s="30"/>
      <c r="Q37" s="339" t="s">
        <v>635</v>
      </c>
      <c r="R37" s="34"/>
      <c r="S37" s="32">
        <v>1</v>
      </c>
      <c r="T37" s="33" t="str">
        <f t="shared" si="6"/>
        <v>No hay Programación</v>
      </c>
      <c r="U37" s="34" t="str">
        <f t="shared" si="0"/>
        <v>De acuerdo con lo programado</v>
      </c>
      <c r="V37" s="34"/>
      <c r="W37" s="32">
        <v>0</v>
      </c>
      <c r="X37" s="33" t="str">
        <f t="shared" si="7"/>
        <v>No hay Programación</v>
      </c>
      <c r="Y37" s="34" t="str">
        <f t="shared" si="1"/>
        <v>De acuerdo con lo programado</v>
      </c>
      <c r="Z37" s="34"/>
      <c r="AA37" s="35">
        <v>0</v>
      </c>
      <c r="AB37" s="33" t="str">
        <f t="shared" si="8"/>
        <v>No hay Programación</v>
      </c>
      <c r="AC37" s="34" t="str">
        <f t="shared" si="9"/>
        <v>De acuerdo con lo programado</v>
      </c>
      <c r="AD37" s="36"/>
      <c r="AE37" s="32">
        <v>1</v>
      </c>
      <c r="AF37" s="33">
        <f t="shared" si="10"/>
        <v>1</v>
      </c>
      <c r="AG37" s="34" t="str">
        <f t="shared" si="2"/>
        <v>De acuerdo con lo programado</v>
      </c>
      <c r="AH37" s="34"/>
      <c r="AI37" s="32">
        <f t="shared" si="11"/>
        <v>2</v>
      </c>
      <c r="AJ37" s="37">
        <f t="shared" si="12"/>
        <v>2</v>
      </c>
      <c r="AK37" s="34" t="str">
        <f t="shared" si="13"/>
        <v>Cumplio</v>
      </c>
      <c r="AL37" s="34"/>
    </row>
    <row r="38" spans="1:38" s="133" customFormat="1" ht="49.2" thickTop="1" thickBot="1">
      <c r="A38" s="142">
        <f t="shared" si="14"/>
        <v>6</v>
      </c>
      <c r="B38" s="143">
        <v>0</v>
      </c>
      <c r="C38" s="143">
        <v>0</v>
      </c>
      <c r="D38" s="143">
        <v>0</v>
      </c>
      <c r="E38" s="143">
        <v>0</v>
      </c>
      <c r="F38" s="44" t="s">
        <v>640</v>
      </c>
      <c r="G38" s="40" t="s">
        <v>158</v>
      </c>
      <c r="H38" s="40" t="s">
        <v>159</v>
      </c>
      <c r="I38" s="41">
        <v>0</v>
      </c>
      <c r="J38" s="41">
        <v>0</v>
      </c>
      <c r="K38" s="214">
        <f t="shared" si="3"/>
        <v>0</v>
      </c>
      <c r="L38" s="41">
        <v>0</v>
      </c>
      <c r="M38" s="196">
        <v>1</v>
      </c>
      <c r="N38" s="214">
        <f t="shared" si="4"/>
        <v>1</v>
      </c>
      <c r="O38" s="214">
        <f t="shared" si="5"/>
        <v>1</v>
      </c>
      <c r="P38" s="30"/>
      <c r="Q38" s="339" t="s">
        <v>635</v>
      </c>
      <c r="R38" s="34"/>
      <c r="S38" s="32">
        <v>0</v>
      </c>
      <c r="T38" s="33" t="str">
        <f t="shared" si="6"/>
        <v>No hay Programación</v>
      </c>
      <c r="U38" s="34" t="str">
        <f t="shared" si="0"/>
        <v>De acuerdo con lo programado</v>
      </c>
      <c r="V38" s="34"/>
      <c r="W38" s="32">
        <v>0</v>
      </c>
      <c r="X38" s="33" t="str">
        <f t="shared" si="7"/>
        <v>No hay Programación</v>
      </c>
      <c r="Y38" s="34" t="str">
        <f t="shared" si="1"/>
        <v>De acuerdo con lo programado</v>
      </c>
      <c r="Z38" s="34"/>
      <c r="AA38" s="35">
        <v>0</v>
      </c>
      <c r="AB38" s="33" t="str">
        <f t="shared" si="8"/>
        <v>No hay Programación</v>
      </c>
      <c r="AC38" s="34" t="str">
        <f t="shared" si="9"/>
        <v>De acuerdo con lo programado</v>
      </c>
      <c r="AD38" s="36"/>
      <c r="AE38" s="32">
        <v>1</v>
      </c>
      <c r="AF38" s="33">
        <f t="shared" si="10"/>
        <v>1</v>
      </c>
      <c r="AG38" s="34" t="str">
        <f t="shared" si="2"/>
        <v>De acuerdo con lo programado</v>
      </c>
      <c r="AH38" s="34"/>
      <c r="AI38" s="32">
        <f t="shared" si="11"/>
        <v>1</v>
      </c>
      <c r="AJ38" s="37">
        <f t="shared" si="12"/>
        <v>1</v>
      </c>
      <c r="AK38" s="34" t="str">
        <f t="shared" si="13"/>
        <v>Cumplio</v>
      </c>
      <c r="AL38" s="34"/>
    </row>
    <row r="39" spans="1:38" s="133" customFormat="1" ht="49.2" thickTop="1" thickBot="1">
      <c r="A39" s="142">
        <f t="shared" si="14"/>
        <v>7</v>
      </c>
      <c r="B39" s="143">
        <v>0</v>
      </c>
      <c r="C39" s="143">
        <v>0</v>
      </c>
      <c r="D39" s="143">
        <v>0</v>
      </c>
      <c r="E39" s="143">
        <v>0</v>
      </c>
      <c r="F39" s="44" t="s">
        <v>641</v>
      </c>
      <c r="G39" s="40" t="s">
        <v>113</v>
      </c>
      <c r="H39" s="40" t="s">
        <v>200</v>
      </c>
      <c r="I39" s="196">
        <v>2</v>
      </c>
      <c r="J39" s="196">
        <v>2</v>
      </c>
      <c r="K39" s="214">
        <f t="shared" si="3"/>
        <v>4</v>
      </c>
      <c r="L39" s="196">
        <v>2</v>
      </c>
      <c r="M39" s="196">
        <v>2</v>
      </c>
      <c r="N39" s="214">
        <f t="shared" si="4"/>
        <v>4</v>
      </c>
      <c r="O39" s="214">
        <f t="shared" si="5"/>
        <v>8</v>
      </c>
      <c r="P39" s="30"/>
      <c r="Q39" s="339" t="s">
        <v>635</v>
      </c>
      <c r="R39" s="34"/>
      <c r="S39" s="32">
        <v>1</v>
      </c>
      <c r="T39" s="33">
        <f t="shared" si="6"/>
        <v>0.5</v>
      </c>
      <c r="U39" s="34" t="str">
        <f t="shared" si="0"/>
        <v>Atraso Leve</v>
      </c>
      <c r="V39" s="34"/>
      <c r="W39" s="32">
        <v>3</v>
      </c>
      <c r="X39" s="33">
        <f t="shared" si="7"/>
        <v>1.5</v>
      </c>
      <c r="Y39" s="34" t="str">
        <f t="shared" si="1"/>
        <v>De acuerdo con lo programado</v>
      </c>
      <c r="Z39" s="34"/>
      <c r="AA39" s="35">
        <v>3</v>
      </c>
      <c r="AB39" s="33">
        <f t="shared" si="8"/>
        <v>1.5</v>
      </c>
      <c r="AC39" s="34" t="str">
        <f t="shared" si="9"/>
        <v>De acuerdo con lo programado</v>
      </c>
      <c r="AD39" s="36"/>
      <c r="AE39" s="32">
        <v>4</v>
      </c>
      <c r="AF39" s="33">
        <f t="shared" si="10"/>
        <v>2</v>
      </c>
      <c r="AG39" s="34" t="str">
        <f t="shared" si="2"/>
        <v>De acuerdo con lo programado</v>
      </c>
      <c r="AH39" s="34"/>
      <c r="AI39" s="32">
        <f t="shared" si="11"/>
        <v>11</v>
      </c>
      <c r="AJ39" s="37">
        <f t="shared" si="12"/>
        <v>1.375</v>
      </c>
      <c r="AK39" s="34" t="str">
        <f t="shared" si="13"/>
        <v>Cumplio</v>
      </c>
      <c r="AL39" s="34"/>
    </row>
    <row r="40" spans="1:38" s="133" customFormat="1" ht="49.2" thickTop="1" thickBot="1">
      <c r="A40" s="142">
        <f t="shared" si="14"/>
        <v>8</v>
      </c>
      <c r="B40" s="143">
        <v>0</v>
      </c>
      <c r="C40" s="143">
        <v>0</v>
      </c>
      <c r="D40" s="143">
        <v>0</v>
      </c>
      <c r="E40" s="143">
        <v>0</v>
      </c>
      <c r="F40" s="44" t="s">
        <v>642</v>
      </c>
      <c r="G40" s="40" t="s">
        <v>369</v>
      </c>
      <c r="H40" s="40" t="s">
        <v>352</v>
      </c>
      <c r="I40" s="41">
        <v>0</v>
      </c>
      <c r="J40" s="196">
        <v>1</v>
      </c>
      <c r="K40" s="214">
        <f t="shared" si="3"/>
        <v>1</v>
      </c>
      <c r="L40" s="41">
        <v>0</v>
      </c>
      <c r="M40" s="196">
        <v>1</v>
      </c>
      <c r="N40" s="214">
        <f t="shared" si="4"/>
        <v>1</v>
      </c>
      <c r="O40" s="214">
        <f t="shared" si="5"/>
        <v>2</v>
      </c>
      <c r="P40" s="30"/>
      <c r="Q40" s="339" t="s">
        <v>635</v>
      </c>
      <c r="R40" s="34"/>
      <c r="S40" s="32">
        <v>1</v>
      </c>
      <c r="T40" s="33" t="str">
        <f t="shared" si="6"/>
        <v>No hay Programación</v>
      </c>
      <c r="U40" s="34" t="str">
        <f t="shared" si="0"/>
        <v>De acuerdo con lo programado</v>
      </c>
      <c r="V40" s="34"/>
      <c r="W40" s="32">
        <v>0</v>
      </c>
      <c r="X40" s="33">
        <f t="shared" si="7"/>
        <v>0</v>
      </c>
      <c r="Y40" s="34" t="str">
        <f t="shared" si="1"/>
        <v>En riesgo en cumplimiento</v>
      </c>
      <c r="Z40" s="34"/>
      <c r="AA40" s="35">
        <v>0</v>
      </c>
      <c r="AB40" s="33" t="str">
        <f t="shared" si="8"/>
        <v>No hay Programación</v>
      </c>
      <c r="AC40" s="34" t="str">
        <f t="shared" si="9"/>
        <v>De acuerdo con lo programado</v>
      </c>
      <c r="AD40" s="36"/>
      <c r="AE40" s="32">
        <v>1</v>
      </c>
      <c r="AF40" s="33">
        <f t="shared" si="10"/>
        <v>1</v>
      </c>
      <c r="AG40" s="34" t="str">
        <f t="shared" si="2"/>
        <v>De acuerdo con lo programado</v>
      </c>
      <c r="AH40" s="34"/>
      <c r="AI40" s="32">
        <f t="shared" si="11"/>
        <v>2</v>
      </c>
      <c r="AJ40" s="37">
        <f t="shared" si="12"/>
        <v>1</v>
      </c>
      <c r="AK40" s="34" t="str">
        <f t="shared" si="13"/>
        <v>Cumplio</v>
      </c>
      <c r="AL40" s="34"/>
    </row>
    <row r="41" spans="1:38" s="133" customFormat="1" ht="49.2" thickTop="1" thickBot="1">
      <c r="A41" s="142">
        <f t="shared" si="14"/>
        <v>9</v>
      </c>
      <c r="B41" s="143">
        <v>0</v>
      </c>
      <c r="C41" s="143">
        <v>0</v>
      </c>
      <c r="D41" s="143">
        <v>0</v>
      </c>
      <c r="E41" s="143">
        <v>0</v>
      </c>
      <c r="F41" s="44" t="s">
        <v>643</v>
      </c>
      <c r="G41" s="40" t="s">
        <v>644</v>
      </c>
      <c r="H41" s="40" t="s">
        <v>645</v>
      </c>
      <c r="I41" s="41">
        <v>0</v>
      </c>
      <c r="J41" s="196">
        <v>1</v>
      </c>
      <c r="K41" s="214">
        <f t="shared" si="3"/>
        <v>1</v>
      </c>
      <c r="L41" s="41">
        <v>0</v>
      </c>
      <c r="M41" s="196">
        <v>1</v>
      </c>
      <c r="N41" s="214">
        <f t="shared" si="4"/>
        <v>1</v>
      </c>
      <c r="O41" s="214">
        <f t="shared" si="5"/>
        <v>2</v>
      </c>
      <c r="P41" s="30"/>
      <c r="Q41" s="339" t="s">
        <v>635</v>
      </c>
      <c r="R41" s="34"/>
      <c r="S41" s="32">
        <v>1</v>
      </c>
      <c r="T41" s="33" t="str">
        <f t="shared" si="6"/>
        <v>No hay Programación</v>
      </c>
      <c r="U41" s="34" t="str">
        <f t="shared" si="0"/>
        <v>De acuerdo con lo programado</v>
      </c>
      <c r="V41" s="34"/>
      <c r="W41" s="32">
        <v>0</v>
      </c>
      <c r="X41" s="33">
        <f t="shared" si="7"/>
        <v>0</v>
      </c>
      <c r="Y41" s="34" t="str">
        <f t="shared" si="1"/>
        <v>En riesgo en cumplimiento</v>
      </c>
      <c r="Z41" s="34"/>
      <c r="AA41" s="35">
        <v>0</v>
      </c>
      <c r="AB41" s="33" t="str">
        <f t="shared" si="8"/>
        <v>No hay Programación</v>
      </c>
      <c r="AC41" s="34" t="str">
        <f t="shared" si="9"/>
        <v>De acuerdo con lo programado</v>
      </c>
      <c r="AD41" s="36"/>
      <c r="AE41" s="32">
        <v>1</v>
      </c>
      <c r="AF41" s="33">
        <f t="shared" si="10"/>
        <v>1</v>
      </c>
      <c r="AG41" s="34" t="str">
        <f t="shared" si="2"/>
        <v>De acuerdo con lo programado</v>
      </c>
      <c r="AH41" s="34"/>
      <c r="AI41" s="32">
        <f t="shared" si="11"/>
        <v>2</v>
      </c>
      <c r="AJ41" s="37">
        <f t="shared" si="12"/>
        <v>1</v>
      </c>
      <c r="AK41" s="34" t="str">
        <f t="shared" si="13"/>
        <v>Cumplio</v>
      </c>
      <c r="AL41" s="34"/>
    </row>
    <row r="42" spans="1:38" s="133" customFormat="1" ht="49.2" thickTop="1" thickBot="1">
      <c r="A42" s="142">
        <f t="shared" si="14"/>
        <v>10</v>
      </c>
      <c r="B42" s="143">
        <v>0</v>
      </c>
      <c r="C42" s="143">
        <v>0</v>
      </c>
      <c r="D42" s="143">
        <v>0</v>
      </c>
      <c r="E42" s="143">
        <v>0</v>
      </c>
      <c r="F42" s="44" t="s">
        <v>646</v>
      </c>
      <c r="G42" s="40" t="s">
        <v>100</v>
      </c>
      <c r="H42" s="40" t="s">
        <v>297</v>
      </c>
      <c r="I42" s="41">
        <v>0</v>
      </c>
      <c r="J42" s="196">
        <v>1</v>
      </c>
      <c r="K42" s="214">
        <f t="shared" si="3"/>
        <v>1</v>
      </c>
      <c r="L42" s="41">
        <v>0</v>
      </c>
      <c r="M42" s="196">
        <v>1</v>
      </c>
      <c r="N42" s="214">
        <f t="shared" si="4"/>
        <v>1</v>
      </c>
      <c r="O42" s="214">
        <f t="shared" si="5"/>
        <v>2</v>
      </c>
      <c r="P42" s="30"/>
      <c r="Q42" s="339" t="s">
        <v>635</v>
      </c>
      <c r="R42" s="34"/>
      <c r="S42" s="32">
        <v>1</v>
      </c>
      <c r="T42" s="33" t="str">
        <f t="shared" si="6"/>
        <v>No hay Programación</v>
      </c>
      <c r="U42" s="34" t="str">
        <f t="shared" si="0"/>
        <v>De acuerdo con lo programado</v>
      </c>
      <c r="V42" s="34"/>
      <c r="W42" s="32">
        <v>0</v>
      </c>
      <c r="X42" s="33">
        <f t="shared" si="7"/>
        <v>0</v>
      </c>
      <c r="Y42" s="34" t="str">
        <f t="shared" si="1"/>
        <v>En riesgo en cumplimiento</v>
      </c>
      <c r="Z42" s="34"/>
      <c r="AA42" s="35">
        <v>0</v>
      </c>
      <c r="AB42" s="33" t="str">
        <f t="shared" si="8"/>
        <v>No hay Programación</v>
      </c>
      <c r="AC42" s="34" t="str">
        <f t="shared" si="9"/>
        <v>De acuerdo con lo programado</v>
      </c>
      <c r="AD42" s="36"/>
      <c r="AE42" s="32">
        <v>3</v>
      </c>
      <c r="AF42" s="33">
        <f t="shared" si="10"/>
        <v>3</v>
      </c>
      <c r="AG42" s="34" t="str">
        <f t="shared" si="2"/>
        <v>De acuerdo con lo programado</v>
      </c>
      <c r="AH42" s="34"/>
      <c r="AI42" s="32">
        <f t="shared" si="11"/>
        <v>4</v>
      </c>
      <c r="AJ42" s="37">
        <f t="shared" si="12"/>
        <v>2</v>
      </c>
      <c r="AK42" s="34" t="str">
        <f t="shared" si="13"/>
        <v>Cumplio</v>
      </c>
      <c r="AL42" s="34"/>
    </row>
    <row r="43" spans="1:38" s="133" customFormat="1" ht="49.2" thickTop="1" thickBot="1">
      <c r="A43" s="142">
        <f t="shared" si="14"/>
        <v>11</v>
      </c>
      <c r="B43" s="143">
        <v>0</v>
      </c>
      <c r="C43" s="143">
        <v>0</v>
      </c>
      <c r="D43" s="143">
        <v>0</v>
      </c>
      <c r="E43" s="143">
        <v>0</v>
      </c>
      <c r="F43" s="44" t="s">
        <v>647</v>
      </c>
      <c r="G43" s="40" t="s">
        <v>648</v>
      </c>
      <c r="H43" s="40" t="s">
        <v>200</v>
      </c>
      <c r="I43" s="41">
        <v>0</v>
      </c>
      <c r="J43" s="196">
        <v>1</v>
      </c>
      <c r="K43" s="214">
        <f t="shared" si="3"/>
        <v>1</v>
      </c>
      <c r="L43" s="41">
        <v>0</v>
      </c>
      <c r="M43" s="196">
        <v>1</v>
      </c>
      <c r="N43" s="214">
        <f t="shared" si="4"/>
        <v>1</v>
      </c>
      <c r="O43" s="214">
        <f t="shared" si="5"/>
        <v>2</v>
      </c>
      <c r="P43" s="30"/>
      <c r="Q43" s="339" t="s">
        <v>635</v>
      </c>
      <c r="R43" s="34"/>
      <c r="S43" s="32">
        <v>0</v>
      </c>
      <c r="T43" s="33" t="str">
        <f t="shared" si="6"/>
        <v>No hay Programación</v>
      </c>
      <c r="U43" s="34" t="str">
        <f t="shared" si="0"/>
        <v>De acuerdo con lo programado</v>
      </c>
      <c r="V43" s="34"/>
      <c r="W43" s="32">
        <v>0</v>
      </c>
      <c r="X43" s="33">
        <f t="shared" si="7"/>
        <v>0</v>
      </c>
      <c r="Y43" s="34" t="str">
        <f t="shared" si="1"/>
        <v>En riesgo en cumplimiento</v>
      </c>
      <c r="Z43" s="34"/>
      <c r="AA43" s="35">
        <v>0</v>
      </c>
      <c r="AB43" s="33" t="str">
        <f t="shared" si="8"/>
        <v>No hay Programación</v>
      </c>
      <c r="AC43" s="34" t="str">
        <f t="shared" si="9"/>
        <v>De acuerdo con lo programado</v>
      </c>
      <c r="AD43" s="36"/>
      <c r="AE43" s="32">
        <v>1</v>
      </c>
      <c r="AF43" s="33">
        <f t="shared" si="10"/>
        <v>1</v>
      </c>
      <c r="AG43" s="34" t="str">
        <f t="shared" si="2"/>
        <v>De acuerdo con lo programado</v>
      </c>
      <c r="AH43" s="34"/>
      <c r="AI43" s="32">
        <f t="shared" si="11"/>
        <v>1</v>
      </c>
      <c r="AJ43" s="37">
        <f t="shared" si="12"/>
        <v>0.5</v>
      </c>
      <c r="AK43" s="34" t="str">
        <f t="shared" si="13"/>
        <v>No cumplio</v>
      </c>
      <c r="AL43" s="34"/>
    </row>
    <row r="44" spans="1:38" s="133" customFormat="1" ht="68.400000000000006" thickTop="1" thickBot="1">
      <c r="A44" s="142">
        <f t="shared" si="14"/>
        <v>12</v>
      </c>
      <c r="B44" s="143">
        <v>0</v>
      </c>
      <c r="C44" s="143">
        <v>0</v>
      </c>
      <c r="D44" s="143">
        <v>0</v>
      </c>
      <c r="E44" s="143">
        <v>0</v>
      </c>
      <c r="F44" s="44" t="s">
        <v>649</v>
      </c>
      <c r="G44" s="40" t="s">
        <v>648</v>
      </c>
      <c r="H44" s="40" t="s">
        <v>200</v>
      </c>
      <c r="I44" s="196">
        <v>5</v>
      </c>
      <c r="J44" s="196">
        <v>5</v>
      </c>
      <c r="K44" s="214">
        <f t="shared" si="3"/>
        <v>10</v>
      </c>
      <c r="L44" s="196">
        <v>5</v>
      </c>
      <c r="M44" s="196">
        <v>5</v>
      </c>
      <c r="N44" s="214">
        <f t="shared" si="4"/>
        <v>10</v>
      </c>
      <c r="O44" s="214">
        <f t="shared" si="5"/>
        <v>20</v>
      </c>
      <c r="P44" s="155"/>
      <c r="Q44" s="339" t="s">
        <v>650</v>
      </c>
      <c r="R44" s="34"/>
      <c r="S44" s="32">
        <v>5</v>
      </c>
      <c r="T44" s="33">
        <f t="shared" si="6"/>
        <v>1</v>
      </c>
      <c r="U44" s="34" t="str">
        <f t="shared" si="0"/>
        <v>De acuerdo con lo programado</v>
      </c>
      <c r="V44" s="34"/>
      <c r="W44" s="32">
        <v>5</v>
      </c>
      <c r="X44" s="33">
        <f t="shared" si="7"/>
        <v>1</v>
      </c>
      <c r="Y44" s="34" t="str">
        <f t="shared" si="1"/>
        <v>De acuerdo con lo programado</v>
      </c>
      <c r="Z44" s="34"/>
      <c r="AA44" s="35">
        <v>5</v>
      </c>
      <c r="AB44" s="33">
        <f t="shared" si="8"/>
        <v>1</v>
      </c>
      <c r="AC44" s="34" t="str">
        <f t="shared" si="9"/>
        <v>De acuerdo con lo programado</v>
      </c>
      <c r="AD44" s="36"/>
      <c r="AE44" s="32">
        <v>5</v>
      </c>
      <c r="AF44" s="33">
        <f t="shared" si="10"/>
        <v>1</v>
      </c>
      <c r="AG44" s="34" t="str">
        <f t="shared" si="2"/>
        <v>De acuerdo con lo programado</v>
      </c>
      <c r="AH44" s="34"/>
      <c r="AI44" s="32">
        <f t="shared" si="11"/>
        <v>20</v>
      </c>
      <c r="AJ44" s="37">
        <f t="shared" si="12"/>
        <v>1</v>
      </c>
      <c r="AK44" s="34" t="str">
        <f t="shared" si="13"/>
        <v>Cumplio</v>
      </c>
      <c r="AL44" s="34"/>
    </row>
    <row r="45" spans="1:38" s="133" customFormat="1" ht="58.8" thickTop="1" thickBot="1">
      <c r="A45" s="142">
        <f t="shared" si="14"/>
        <v>13</v>
      </c>
      <c r="B45" s="143">
        <v>0</v>
      </c>
      <c r="C45" s="143">
        <v>0</v>
      </c>
      <c r="D45" s="143">
        <v>0</v>
      </c>
      <c r="E45" s="143">
        <v>0</v>
      </c>
      <c r="F45" s="44" t="s">
        <v>651</v>
      </c>
      <c r="G45" s="40" t="s">
        <v>233</v>
      </c>
      <c r="H45" s="40" t="s">
        <v>297</v>
      </c>
      <c r="I45" s="196">
        <v>12</v>
      </c>
      <c r="J45" s="41">
        <v>0</v>
      </c>
      <c r="K45" s="214">
        <f t="shared" si="3"/>
        <v>12</v>
      </c>
      <c r="L45" s="41">
        <v>0</v>
      </c>
      <c r="M45" s="196">
        <v>4</v>
      </c>
      <c r="N45" s="214">
        <f t="shared" si="4"/>
        <v>4</v>
      </c>
      <c r="O45" s="214">
        <f t="shared" si="5"/>
        <v>16</v>
      </c>
      <c r="P45" s="30"/>
      <c r="Q45" s="339" t="s">
        <v>652</v>
      </c>
      <c r="R45" s="34"/>
      <c r="S45" s="32">
        <v>1</v>
      </c>
      <c r="T45" s="33">
        <f t="shared" si="6"/>
        <v>8.3333333333333329E-2</v>
      </c>
      <c r="U45" s="34" t="str">
        <f t="shared" si="0"/>
        <v>En riesgo en cumplimiento</v>
      </c>
      <c r="V45" s="34"/>
      <c r="W45" s="32">
        <v>0</v>
      </c>
      <c r="X45" s="33" t="str">
        <f t="shared" si="7"/>
        <v>No hay Programación</v>
      </c>
      <c r="Y45" s="34" t="str">
        <f t="shared" si="1"/>
        <v>De acuerdo con lo programado</v>
      </c>
      <c r="Z45" s="34"/>
      <c r="AA45" s="35">
        <v>0</v>
      </c>
      <c r="AB45" s="33" t="str">
        <f t="shared" si="8"/>
        <v>No hay Programación</v>
      </c>
      <c r="AC45" s="34" t="str">
        <f t="shared" si="9"/>
        <v>De acuerdo con lo programado</v>
      </c>
      <c r="AD45" s="36"/>
      <c r="AE45" s="32">
        <v>2</v>
      </c>
      <c r="AF45" s="33">
        <f t="shared" si="10"/>
        <v>0.5</v>
      </c>
      <c r="AG45" s="34" t="str">
        <f t="shared" si="2"/>
        <v>Atraso Leve</v>
      </c>
      <c r="AH45" s="34"/>
      <c r="AI45" s="32">
        <f t="shared" si="11"/>
        <v>3</v>
      </c>
      <c r="AJ45" s="37">
        <f t="shared" si="12"/>
        <v>0.1875</v>
      </c>
      <c r="AK45" s="34" t="str">
        <f t="shared" si="13"/>
        <v>No cumplio</v>
      </c>
      <c r="AL45" s="34"/>
    </row>
    <row r="46" spans="1:38" s="133" customFormat="1" ht="13.2" thickTop="1" thickBot="1">
      <c r="A46" s="158" t="s">
        <v>510</v>
      </c>
      <c r="B46" s="158"/>
      <c r="C46" s="158"/>
      <c r="D46" s="158"/>
      <c r="E46" s="158"/>
      <c r="F46" s="158"/>
      <c r="G46" s="215"/>
      <c r="H46" s="215"/>
      <c r="I46" s="215"/>
      <c r="J46" s="215"/>
      <c r="K46" s="215"/>
      <c r="L46" s="215"/>
      <c r="M46" s="215"/>
      <c r="N46" s="158"/>
      <c r="O46" s="158"/>
      <c r="P46" s="158"/>
      <c r="Q46" s="158"/>
      <c r="R46" s="158"/>
      <c r="S46" s="158"/>
      <c r="T46" s="158"/>
      <c r="U46" s="158"/>
      <c r="V46" s="158"/>
      <c r="W46" s="158"/>
      <c r="X46" s="158"/>
      <c r="Y46" s="158"/>
      <c r="Z46" s="158"/>
      <c r="AA46" s="159"/>
      <c r="AB46" s="158"/>
      <c r="AC46" s="158"/>
      <c r="AD46" s="159"/>
      <c r="AE46" s="158"/>
      <c r="AF46" s="158"/>
      <c r="AG46" s="158"/>
      <c r="AH46" s="158"/>
      <c r="AI46" s="158"/>
      <c r="AJ46" s="158"/>
      <c r="AK46" s="34"/>
      <c r="AL46" s="158"/>
    </row>
    <row r="47" spans="1:38" s="133" customFormat="1" ht="58.8" thickTop="1" thickBot="1">
      <c r="A47" s="142" t="e">
        <f>#REF!+1</f>
        <v>#REF!</v>
      </c>
      <c r="B47" s="143">
        <v>0</v>
      </c>
      <c r="C47" s="143">
        <v>0</v>
      </c>
      <c r="D47" s="143">
        <v>0</v>
      </c>
      <c r="E47" s="143">
        <v>0</v>
      </c>
      <c r="F47" s="44" t="s">
        <v>677</v>
      </c>
      <c r="G47" s="40" t="s">
        <v>100</v>
      </c>
      <c r="H47" s="40" t="s">
        <v>297</v>
      </c>
      <c r="I47" s="41">
        <v>0</v>
      </c>
      <c r="J47" s="41">
        <v>0</v>
      </c>
      <c r="K47" s="28">
        <f>I47+J47</f>
        <v>0</v>
      </c>
      <c r="L47" s="41">
        <v>0</v>
      </c>
      <c r="M47" s="41">
        <v>0</v>
      </c>
      <c r="N47" s="28">
        <f>L47+M47</f>
        <v>0</v>
      </c>
      <c r="O47" s="28">
        <f>K47+N47</f>
        <v>0</v>
      </c>
      <c r="P47" s="30"/>
      <c r="Q47" s="339" t="s">
        <v>652</v>
      </c>
      <c r="R47" s="34"/>
      <c r="S47" s="32">
        <v>2</v>
      </c>
      <c r="T47" s="33" t="str">
        <f t="shared" si="6"/>
        <v>No hay Programación</v>
      </c>
      <c r="U47" s="34" t="str">
        <f t="shared" si="0"/>
        <v>De acuerdo con lo programado</v>
      </c>
      <c r="V47" s="34"/>
      <c r="W47" s="32">
        <v>1</v>
      </c>
      <c r="X47" s="33" t="str">
        <f t="shared" si="7"/>
        <v>No hay Programación</v>
      </c>
      <c r="Y47" s="34" t="str">
        <f t="shared" si="1"/>
        <v>De acuerdo con lo programado</v>
      </c>
      <c r="Z47" s="34"/>
      <c r="AA47" s="35">
        <v>12</v>
      </c>
      <c r="AB47" s="33" t="str">
        <f>IF(AA47="","No hay ejecución",IF(AND(L47=0),"No hay Programación", AA47/L47))</f>
        <v>No hay Programación</v>
      </c>
      <c r="AC47" s="34" t="str">
        <f t="shared" ref="AC47" si="15">IF(AB47="No hay ejecución","NA",IF(AB47&gt;=90%,"De acuerdo con lo programado",IF(AB47&gt;=50%,"Atraso Leve",IF(AB47&lt;49.99%,"En riesgo en cumplimiento"))))</f>
        <v>De acuerdo con lo programado</v>
      </c>
      <c r="AD47" s="36"/>
      <c r="AE47" s="32">
        <v>0</v>
      </c>
      <c r="AF47" s="33" t="str">
        <f t="shared" si="10"/>
        <v>No hay Programación</v>
      </c>
      <c r="AG47" s="34" t="str">
        <f t="shared" si="2"/>
        <v>De acuerdo con lo programado</v>
      </c>
      <c r="AH47" s="34"/>
      <c r="AI47" s="32">
        <f t="shared" si="11"/>
        <v>15</v>
      </c>
      <c r="AJ47" s="37" t="str">
        <f t="shared" si="12"/>
        <v>No hay Programación</v>
      </c>
      <c r="AK47" s="34" t="str">
        <f t="shared" si="13"/>
        <v>Cumplio</v>
      </c>
      <c r="AL47" s="34"/>
    </row>
    <row r="48" spans="1:38" s="133" customFormat="1" ht="10.8" thickTop="1" thickBot="1">
      <c r="A48" s="205"/>
      <c r="B48" s="205"/>
      <c r="C48" s="205"/>
      <c r="D48" s="205"/>
      <c r="E48" s="205"/>
      <c r="F48" s="206"/>
      <c r="G48" s="51"/>
      <c r="H48" s="51"/>
      <c r="I48" s="52"/>
      <c r="J48" s="52"/>
      <c r="K48" s="52"/>
      <c r="L48" s="52"/>
      <c r="M48" s="52"/>
      <c r="N48" s="52"/>
      <c r="O48" s="52"/>
      <c r="P48" s="52"/>
      <c r="Q48" s="52"/>
      <c r="R48" s="52"/>
      <c r="AD48" s="163"/>
    </row>
    <row r="49" spans="1:18" s="133" customFormat="1" ht="20.399999999999999" thickTop="1" thickBot="1">
      <c r="A49" s="562" t="s">
        <v>168</v>
      </c>
      <c r="B49" s="563"/>
      <c r="C49" s="563"/>
      <c r="D49" s="563"/>
      <c r="E49" s="563"/>
      <c r="F49" s="207" t="s">
        <v>713</v>
      </c>
      <c r="G49" s="55"/>
      <c r="H49" s="55"/>
      <c r="I49" s="52"/>
      <c r="J49" s="52"/>
      <c r="K49" s="52"/>
      <c r="L49" s="52"/>
      <c r="M49" s="52"/>
      <c r="N49" s="52"/>
      <c r="O49" s="52"/>
      <c r="P49" s="52"/>
      <c r="Q49" s="52"/>
      <c r="R49" s="52"/>
    </row>
    <row r="50" spans="1:18" s="133" customFormat="1" ht="10.8" thickTop="1" thickBot="1">
      <c r="A50" s="208"/>
      <c r="B50" s="208"/>
      <c r="C50" s="208"/>
      <c r="D50" s="208"/>
      <c r="E50" s="208"/>
      <c r="F50" s="165"/>
      <c r="G50" s="55"/>
      <c r="H50" s="55"/>
      <c r="I50" s="52"/>
      <c r="J50" s="52"/>
      <c r="K50" s="52"/>
      <c r="L50" s="52"/>
      <c r="M50" s="52"/>
      <c r="N50" s="52"/>
      <c r="O50" s="52"/>
      <c r="P50" s="52"/>
      <c r="Q50" s="52"/>
      <c r="R50" s="52"/>
    </row>
    <row r="51" spans="1:18" s="133" customFormat="1" ht="20.399999999999999" thickTop="1" thickBot="1">
      <c r="A51" s="564" t="s">
        <v>170</v>
      </c>
      <c r="B51" s="565"/>
      <c r="C51" s="565"/>
      <c r="D51" s="565"/>
      <c r="E51" s="565"/>
      <c r="F51" s="207" t="s">
        <v>714</v>
      </c>
      <c r="G51" s="55"/>
      <c r="H51" s="55"/>
      <c r="I51" s="52"/>
      <c r="J51" s="52"/>
      <c r="K51" s="52"/>
      <c r="L51" s="52"/>
      <c r="M51" s="52"/>
      <c r="N51" s="52"/>
      <c r="O51" s="52"/>
      <c r="P51" s="52"/>
      <c r="Q51" s="52"/>
      <c r="R51" s="52"/>
    </row>
    <row r="52" spans="1:18" s="133" customFormat="1" ht="10.8" thickTop="1" thickBot="1">
      <c r="A52" s="59"/>
      <c r="B52" s="59"/>
      <c r="C52" s="59"/>
      <c r="D52" s="59"/>
      <c r="E52" s="59"/>
      <c r="F52" s="64"/>
      <c r="G52" s="55"/>
      <c r="H52" s="55"/>
      <c r="I52" s="52"/>
      <c r="J52" s="52"/>
      <c r="K52" s="52"/>
      <c r="L52" s="52"/>
      <c r="M52" s="52"/>
      <c r="N52" s="52"/>
      <c r="O52" s="52"/>
      <c r="P52" s="52"/>
      <c r="Q52" s="52"/>
      <c r="R52" s="52"/>
    </row>
    <row r="53" spans="1:18" s="133" customFormat="1" ht="10.8" thickTop="1" thickBot="1">
      <c r="A53" s="209" t="s">
        <v>171</v>
      </c>
      <c r="B53" s="205"/>
      <c r="C53" s="210"/>
      <c r="D53" s="205"/>
      <c r="E53" s="205"/>
      <c r="F53" s="206"/>
      <c r="G53" s="55"/>
      <c r="H53" s="55"/>
      <c r="I53" s="52"/>
      <c r="J53" s="52"/>
      <c r="K53" s="52"/>
      <c r="L53" s="52"/>
      <c r="M53" s="52"/>
      <c r="N53" s="52"/>
      <c r="O53" s="52"/>
      <c r="P53" s="52"/>
      <c r="Q53" s="52"/>
      <c r="R53" s="52"/>
    </row>
    <row r="54" spans="1:18" s="133" customFormat="1" ht="10.8" thickTop="1" thickBot="1">
      <c r="A54" s="209">
        <v>1</v>
      </c>
      <c r="B54" s="205" t="s">
        <v>172</v>
      </c>
      <c r="C54" s="210"/>
      <c r="D54" s="205"/>
      <c r="E54" s="205"/>
      <c r="F54" s="206"/>
      <c r="G54" s="55"/>
      <c r="H54" s="55"/>
      <c r="I54" s="52"/>
      <c r="J54" s="52"/>
      <c r="K54" s="52"/>
      <c r="L54" s="52"/>
      <c r="M54" s="52"/>
      <c r="N54" s="52"/>
      <c r="O54" s="52"/>
      <c r="P54" s="52"/>
      <c r="Q54" s="52"/>
      <c r="R54" s="52"/>
    </row>
    <row r="55" spans="1:18" s="133" customFormat="1" ht="10.8" thickTop="1" thickBot="1">
      <c r="A55" s="209">
        <v>2</v>
      </c>
      <c r="B55" s="205" t="s">
        <v>523</v>
      </c>
      <c r="C55" s="210"/>
      <c r="D55" s="205"/>
      <c r="E55" s="205"/>
      <c r="F55" s="206"/>
      <c r="G55" s="55"/>
      <c r="H55" s="55"/>
      <c r="I55" s="52"/>
      <c r="J55" s="52"/>
      <c r="K55" s="52"/>
      <c r="L55" s="52"/>
      <c r="M55" s="52"/>
      <c r="N55" s="52"/>
      <c r="O55" s="52"/>
      <c r="P55" s="52"/>
      <c r="Q55" s="52"/>
      <c r="R55" s="52"/>
    </row>
    <row r="56" spans="1:18" s="133" customFormat="1" ht="10.8" thickTop="1" thickBot="1">
      <c r="A56" s="209">
        <v>3</v>
      </c>
      <c r="B56" s="205" t="s">
        <v>174</v>
      </c>
      <c r="C56" s="211"/>
      <c r="D56" s="205"/>
      <c r="E56" s="205"/>
      <c r="F56" s="206"/>
      <c r="G56" s="208"/>
      <c r="H56" s="208"/>
      <c r="I56" s="52"/>
      <c r="J56" s="52"/>
      <c r="K56" s="52"/>
      <c r="L56" s="52"/>
      <c r="M56" s="52"/>
      <c r="N56" s="52"/>
      <c r="O56" s="52"/>
      <c r="P56" s="52"/>
      <c r="Q56" s="52"/>
      <c r="R56" s="52"/>
    </row>
    <row r="57" spans="1:18" s="133" customFormat="1" ht="10.8" thickTop="1" thickBot="1">
      <c r="A57" s="209">
        <v>4</v>
      </c>
      <c r="B57" s="205" t="s">
        <v>175</v>
      </c>
      <c r="C57" s="211"/>
      <c r="D57" s="205"/>
      <c r="E57" s="205"/>
      <c r="F57" s="206"/>
      <c r="G57" s="51"/>
      <c r="H57" s="51"/>
      <c r="I57" s="52"/>
      <c r="J57" s="52"/>
      <c r="K57" s="52"/>
      <c r="L57" s="52"/>
      <c r="M57" s="52"/>
      <c r="N57" s="52"/>
      <c r="O57" s="52"/>
      <c r="P57" s="52"/>
      <c r="Q57" s="52"/>
      <c r="R57" s="52"/>
    </row>
    <row r="58" spans="1:18" s="133" customFormat="1" ht="10.8" thickTop="1" thickBot="1">
      <c r="A58" s="209">
        <v>5</v>
      </c>
      <c r="B58" s="205" t="s">
        <v>524</v>
      </c>
      <c r="C58" s="211"/>
      <c r="D58" s="205"/>
      <c r="E58" s="205"/>
      <c r="F58" s="206"/>
      <c r="G58" s="51"/>
      <c r="H58" s="51"/>
      <c r="I58" s="52"/>
      <c r="J58" s="52"/>
      <c r="K58" s="52"/>
      <c r="L58" s="52"/>
      <c r="M58" s="52"/>
      <c r="N58" s="52"/>
      <c r="O58" s="52"/>
      <c r="P58" s="52"/>
      <c r="Q58" s="52"/>
      <c r="R58" s="52"/>
    </row>
    <row r="59" spans="1:18" s="133" customFormat="1" ht="10.199999999999999" thickTop="1">
      <c r="A59" s="209">
        <v>6</v>
      </c>
      <c r="B59" s="208" t="s">
        <v>177</v>
      </c>
      <c r="C59" s="211"/>
      <c r="D59" s="205"/>
      <c r="E59" s="205"/>
      <c r="F59" s="206"/>
      <c r="G59" s="55"/>
      <c r="H59" s="55"/>
      <c r="I59" s="60"/>
      <c r="J59" s="60"/>
      <c r="K59" s="60"/>
      <c r="L59" s="60"/>
      <c r="M59" s="60"/>
      <c r="N59" s="60"/>
      <c r="O59" s="60"/>
      <c r="P59" s="60"/>
      <c r="Q59" s="60"/>
      <c r="R59" s="60"/>
    </row>
    <row r="60" spans="1:18" s="133" customFormat="1" ht="9.6">
      <c r="A60" s="209">
        <v>7</v>
      </c>
      <c r="B60" s="205" t="s">
        <v>178</v>
      </c>
      <c r="C60" s="137"/>
      <c r="D60" s="205"/>
      <c r="E60" s="205"/>
      <c r="F60" s="206"/>
      <c r="G60" s="55"/>
      <c r="H60" s="55"/>
      <c r="I60" s="60"/>
      <c r="J60" s="60"/>
      <c r="K60" s="60"/>
      <c r="L60" s="60"/>
      <c r="M60" s="60"/>
      <c r="N60" s="60"/>
      <c r="O60" s="60"/>
      <c r="P60" s="60"/>
      <c r="Q60" s="60"/>
      <c r="R60" s="60"/>
    </row>
    <row r="61" spans="1:18" s="171" customFormat="1" ht="9.6">
      <c r="A61" s="209">
        <v>8</v>
      </c>
      <c r="B61" s="213" t="s">
        <v>179</v>
      </c>
      <c r="C61" s="205"/>
      <c r="D61" s="208"/>
      <c r="E61" s="208"/>
      <c r="F61" s="206"/>
      <c r="G61" s="55"/>
      <c r="H61" s="55"/>
      <c r="I61" s="60"/>
      <c r="J61" s="60"/>
      <c r="K61" s="60"/>
      <c r="L61" s="60"/>
      <c r="M61" s="60"/>
      <c r="N61" s="60"/>
      <c r="O61" s="60"/>
      <c r="P61" s="60"/>
      <c r="Q61" s="60"/>
      <c r="R61" s="60"/>
    </row>
    <row r="62" spans="1:18" s="133" customFormat="1" ht="9.6">
      <c r="A62" s="209">
        <v>9</v>
      </c>
      <c r="B62" s="213" t="s">
        <v>180</v>
      </c>
      <c r="C62" s="205"/>
      <c r="D62" s="205"/>
      <c r="E62" s="205"/>
      <c r="F62" s="206"/>
      <c r="G62" s="55"/>
      <c r="H62" s="55"/>
      <c r="I62" s="60"/>
      <c r="J62" s="60"/>
      <c r="K62" s="60"/>
      <c r="L62" s="60"/>
      <c r="M62" s="60"/>
      <c r="N62" s="60"/>
      <c r="O62" s="60"/>
      <c r="P62" s="60"/>
      <c r="Q62" s="60"/>
      <c r="R62" s="60"/>
    </row>
    <row r="63" spans="1:18" s="133" customFormat="1" ht="9.6">
      <c r="A63" s="209">
        <v>10</v>
      </c>
      <c r="B63" s="213" t="s">
        <v>181</v>
      </c>
      <c r="C63" s="205"/>
      <c r="D63" s="205"/>
      <c r="E63" s="205"/>
      <c r="F63" s="206"/>
      <c r="G63" s="55"/>
      <c r="H63" s="55"/>
      <c r="I63" s="60"/>
      <c r="J63" s="60"/>
      <c r="K63" s="60"/>
      <c r="L63" s="60"/>
      <c r="M63" s="60"/>
      <c r="N63" s="60"/>
      <c r="O63" s="60"/>
      <c r="P63" s="60"/>
      <c r="Q63" s="60"/>
      <c r="R63" s="60"/>
    </row>
    <row r="64" spans="1:18" s="133" customFormat="1" ht="9.6">
      <c r="A64" s="209">
        <v>10</v>
      </c>
      <c r="B64" s="213" t="s">
        <v>182</v>
      </c>
      <c r="C64" s="205"/>
      <c r="D64" s="205"/>
      <c r="E64" s="205"/>
      <c r="F64" s="206"/>
      <c r="G64" s="55"/>
      <c r="H64" s="55"/>
      <c r="I64" s="60"/>
      <c r="J64" s="60"/>
      <c r="K64" s="60"/>
      <c r="L64" s="60"/>
      <c r="M64" s="60"/>
      <c r="N64" s="60"/>
      <c r="O64" s="60"/>
      <c r="P64" s="60"/>
      <c r="Q64" s="60"/>
      <c r="R64" s="60"/>
    </row>
    <row r="65" spans="1:18" s="133" customFormat="1" ht="9.6">
      <c r="A65" s="209">
        <v>11</v>
      </c>
      <c r="B65" s="205" t="s">
        <v>183</v>
      </c>
      <c r="C65" s="205"/>
      <c r="D65" s="205"/>
      <c r="E65" s="205"/>
      <c r="F65" s="206"/>
      <c r="G65" s="55"/>
      <c r="H65" s="55"/>
      <c r="I65" s="60"/>
      <c r="J65" s="60"/>
      <c r="K65" s="60"/>
      <c r="L65" s="60"/>
      <c r="M65" s="60"/>
      <c r="N65" s="60"/>
      <c r="O65" s="60"/>
      <c r="P65" s="60"/>
      <c r="Q65" s="60"/>
      <c r="R65" s="60"/>
    </row>
    <row r="66" spans="1:18" s="133" customFormat="1" ht="9.6">
      <c r="A66" s="209">
        <v>12</v>
      </c>
      <c r="B66" s="213" t="s">
        <v>184</v>
      </c>
      <c r="C66" s="205"/>
      <c r="D66" s="205"/>
      <c r="E66" s="205"/>
      <c r="F66" s="206"/>
      <c r="G66" s="55"/>
      <c r="H66" s="55"/>
      <c r="I66" s="60"/>
      <c r="J66" s="60"/>
      <c r="K66" s="60"/>
      <c r="L66" s="60"/>
      <c r="M66" s="60"/>
      <c r="N66" s="60"/>
      <c r="O66" s="60"/>
      <c r="P66" s="60"/>
      <c r="Q66" s="60"/>
      <c r="R66" s="60"/>
    </row>
    <row r="67" spans="1:18" s="133" customFormat="1" ht="10.199999999999999" thickBot="1">
      <c r="A67" s="208"/>
      <c r="B67" s="137"/>
      <c r="C67" s="208"/>
      <c r="D67" s="208"/>
      <c r="E67" s="208"/>
      <c r="F67" s="165"/>
      <c r="G67" s="70"/>
      <c r="H67" s="70"/>
      <c r="I67" s="70"/>
      <c r="J67" s="70"/>
      <c r="K67" s="70"/>
      <c r="L67" s="70"/>
      <c r="M67" s="70"/>
      <c r="N67" s="70"/>
      <c r="O67" s="70"/>
      <c r="P67" s="70"/>
      <c r="Q67" s="70"/>
      <c r="R67" s="70"/>
    </row>
    <row r="68" spans="1:18" s="133" customFormat="1" ht="10.199999999999999" thickTop="1">
      <c r="A68" s="208"/>
      <c r="B68" s="137"/>
      <c r="C68" s="208"/>
      <c r="D68" s="208"/>
      <c r="E68" s="208"/>
      <c r="F68" s="165"/>
      <c r="G68" s="208"/>
      <c r="H68" s="208"/>
      <c r="I68" s="208"/>
      <c r="J68" s="208"/>
      <c r="K68" s="208"/>
      <c r="L68" s="208"/>
      <c r="M68" s="208"/>
      <c r="N68" s="208"/>
      <c r="O68" s="208"/>
      <c r="P68" s="208"/>
      <c r="Q68" s="208"/>
      <c r="R68" s="208"/>
    </row>
    <row r="69" spans="1:18" s="171" customFormat="1" ht="9.6">
      <c r="A69" s="208"/>
      <c r="B69" s="208"/>
      <c r="C69" s="208"/>
      <c r="D69" s="208"/>
      <c r="E69" s="208"/>
      <c r="F69" s="165"/>
      <c r="G69" s="208"/>
      <c r="H69" s="208"/>
      <c r="I69" s="208"/>
      <c r="J69" s="208"/>
      <c r="K69" s="208"/>
      <c r="L69" s="208"/>
      <c r="M69" s="208"/>
      <c r="N69" s="208"/>
      <c r="O69" s="208"/>
      <c r="P69" s="208"/>
      <c r="Q69" s="208"/>
      <c r="R69" s="208"/>
    </row>
    <row r="70" spans="1:18" s="171" customFormat="1" ht="9.6">
      <c r="A70" s="208"/>
      <c r="B70" s="208"/>
      <c r="C70" s="208"/>
      <c r="D70" s="208"/>
      <c r="E70" s="208"/>
      <c r="F70" s="165"/>
      <c r="G70" s="208"/>
      <c r="H70" s="208"/>
      <c r="I70" s="208"/>
      <c r="J70" s="208"/>
      <c r="K70" s="208"/>
      <c r="L70" s="208"/>
      <c r="M70" s="208"/>
      <c r="N70" s="208"/>
      <c r="O70" s="208"/>
      <c r="P70" s="208"/>
      <c r="Q70" s="208"/>
      <c r="R70" s="208"/>
    </row>
  </sheetData>
  <protectedRanges>
    <protectedRange sqref="AL33:AL47" name="Rango3"/>
    <protectedRange sqref="AH33:AH47" name="Rango2"/>
    <protectedRange sqref="AE33:AE47" name="Rango1"/>
  </protectedRanges>
  <autoFilter ref="S31:AL47" xr:uid="{E72DB060-2C32-48E1-B3E0-DD90B2CC7AB7}"/>
  <mergeCells count="58">
    <mergeCell ref="D30:D32"/>
    <mergeCell ref="G31:G32"/>
    <mergeCell ref="AK31:AK32"/>
    <mergeCell ref="B29:E29"/>
    <mergeCell ref="A51:E51"/>
    <mergeCell ref="AH31:AH32"/>
    <mergeCell ref="AI31:AI32"/>
    <mergeCell ref="AJ31:AJ32"/>
    <mergeCell ref="U31:U32"/>
    <mergeCell ref="H31:H32"/>
    <mergeCell ref="I31:N31"/>
    <mergeCell ref="S31:S32"/>
    <mergeCell ref="T31:T32"/>
    <mergeCell ref="AA29:AD29"/>
    <mergeCell ref="AI29:AL30"/>
    <mergeCell ref="B30:B32"/>
    <mergeCell ref="C30:C32"/>
    <mergeCell ref="Q30:Q32"/>
    <mergeCell ref="AL31:AL32"/>
    <mergeCell ref="A49:E49"/>
    <mergeCell ref="AB31:AB32"/>
    <mergeCell ref="AC31:AC32"/>
    <mergeCell ref="AD31:AD32"/>
    <mergeCell ref="AE31:AE32"/>
    <mergeCell ref="AF31:AF32"/>
    <mergeCell ref="AG31:AG32"/>
    <mergeCell ref="V31:V32"/>
    <mergeCell ref="W31:W32"/>
    <mergeCell ref="X31:X32"/>
    <mergeCell ref="Y31:Y32"/>
    <mergeCell ref="Z31:Z32"/>
    <mergeCell ref="AA31:AA32"/>
    <mergeCell ref="A29:A32"/>
    <mergeCell ref="AE30:AH30"/>
    <mergeCell ref="G19:Q21"/>
    <mergeCell ref="A20:E20"/>
    <mergeCell ref="A25:E25"/>
    <mergeCell ref="A26:E26"/>
    <mergeCell ref="A27:E27"/>
    <mergeCell ref="A24:E24"/>
    <mergeCell ref="F29:R29"/>
    <mergeCell ref="R30:R32"/>
    <mergeCell ref="S30:V30"/>
    <mergeCell ref="W30:Z30"/>
    <mergeCell ref="AA30:AD30"/>
    <mergeCell ref="E30:E32"/>
    <mergeCell ref="F30:F32"/>
    <mergeCell ref="G30:O30"/>
    <mergeCell ref="P30:P32"/>
    <mergeCell ref="A11:B11"/>
    <mergeCell ref="A12:A14"/>
    <mergeCell ref="B12:B14"/>
    <mergeCell ref="A19:E19"/>
    <mergeCell ref="A4:D4"/>
    <mergeCell ref="A5:A7"/>
    <mergeCell ref="B5:B7"/>
    <mergeCell ref="C5:C7"/>
    <mergeCell ref="D5:D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Resumen MAG</vt:lpstr>
      <vt:lpstr>Consolidado Of cent</vt:lpstr>
      <vt:lpstr>Asesoria Juridica</vt:lpstr>
      <vt:lpstr>Auditoría Interna</vt:lpstr>
      <vt:lpstr>Comunicación Institucional</vt:lpstr>
      <vt:lpstr>Cooperación Internacional </vt:lpstr>
      <vt:lpstr>Contraloría de Servicios </vt:lpstr>
      <vt:lpstr>DAF-GIRH-Consolidado</vt:lpstr>
      <vt:lpstr>DAF-GIRH-Jefe de departamento</vt:lpstr>
      <vt:lpstr>DAF-GIRH-GOT</vt:lpstr>
      <vt:lpstr>DAF-GIRH Ges de Empleo</vt:lpstr>
      <vt:lpstr>DAF-GIRH-GCRL</vt:lpstr>
      <vt:lpstr>DAF-GIRH Ges. del Desarrollo</vt:lpstr>
      <vt:lpstr>DAF-Oficialia Mayor Archivo</vt:lpstr>
      <vt:lpstr>DAF-Financiero</vt:lpstr>
      <vt:lpstr>DAF-Proveeduría Institucional</vt:lpstr>
      <vt:lpstr>DAF-Salud Ocupacional</vt:lpstr>
      <vt:lpstr>SEPSA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Yuliana Valverde Valerio</dc:creator>
  <cp:keywords/>
  <dc:description/>
  <cp:lastModifiedBy>Marianela Umanzor Vargas</cp:lastModifiedBy>
  <cp:revision/>
  <dcterms:created xsi:type="dcterms:W3CDTF">2024-10-24T16:31:35Z</dcterms:created>
  <dcterms:modified xsi:type="dcterms:W3CDTF">2025-03-03T13:33:24Z</dcterms:modified>
  <cp:category/>
  <cp:contentStatus/>
</cp:coreProperties>
</file>